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12"/>
  <fileSharing readOnlyRecommended="1"/>
  <workbookPr defaultThemeVersion="166925"/>
  <mc:AlternateContent xmlns:mc="http://schemas.openxmlformats.org/markup-compatibility/2006">
    <mc:Choice Requires="x15">
      <x15ac:absPath xmlns:x15ac="http://schemas.microsoft.com/office/spreadsheetml/2010/11/ac" url="https://procreditgroup.sharepoint.com/sites/ImpactReportpreparation/Shared Documents/Data collection/2022/"/>
    </mc:Choice>
  </mc:AlternateContent>
  <xr:revisionPtr revIDLastSave="1433" documentId="13_ncr:1_{34CF5B64-596A-4D52-8F17-CCE0E4BD41BF}" xr6:coauthVersionLast="47" xr6:coauthVersionMax="47" xr10:uidLastSave="{0B207EED-DDF1-4BE3-9F04-2ED1E77D1153}"/>
  <bookViews>
    <workbookView xWindow="-7560" yWindow="-21720" windowWidth="38640" windowHeight="21240" tabRatio="814" firstSheet="3" xr2:uid="{5F24D2E4-2780-4D66-B85E-269A4F0B0914}"/>
  </bookViews>
  <sheets>
    <sheet name="0_Content " sheetId="5" r:id="rId1"/>
    <sheet name="0.1_Index" sheetId="16" r:id="rId2"/>
    <sheet name="1.1_Environmental_perfomance" sheetId="2" r:id="rId3"/>
    <sheet name="1.2_Sustainable_lending" sheetId="3" r:id="rId4"/>
    <sheet name="2.1_Customers" sheetId="6" r:id="rId5"/>
    <sheet name="2.2_Employees" sheetId="7" r:id="rId6"/>
    <sheet name="2.3_Supply_chain" sheetId="29" r:id="rId7"/>
    <sheet name="2.4_Economic_development" sheetId="8" r:id="rId8"/>
    <sheet name="2.5_Prudent_risk " sheetId="33" r:id="rId9"/>
    <sheet name="2.6_Sustainability_context" sheetId="37" r:id="rId10"/>
    <sheet name="3.1_Compliance" sheetId="10" r:id="rId11"/>
    <sheet name="3.2_Crime_prevention" sheetId="11" r:id="rId12"/>
    <sheet name="3.3_Memberships_and_donations" sheetId="31" r:id="rId13"/>
    <sheet name="4.1_Glossary_and_definitions" sheetId="15" r:id="rId14"/>
  </sheets>
  <externalReferences>
    <externalReference r:id="rId15"/>
    <externalReference r:id="rId16"/>
    <externalReference r:id="rId17"/>
  </externalReferences>
  <definedNames>
    <definedName name="_xlnm._FilterDatabase" localSheetId="1" hidden="1">'0.1_Index'!$B$4:$G$360</definedName>
    <definedName name="_xlnm._FilterDatabase" localSheetId="13" hidden="1">'4.1_Glossary_and_definitions'!$B$5:$C$23</definedName>
    <definedName name="Academy">'[1]Bank - YTD'!$DA$1:$DA$3</definedName>
    <definedName name="Actual_Africa_Profit">IF(MONTH('[2]Actual vs Plan'!$B$5)=1,'[2]Actual vs Plan'!$EB$41:$EB$53,OFFSET('[2]Actual vs Plan'!$EB$41,13-MONTH('[2]Actual vs Plan'!$B$53),0,MONTH('[2]Actual vs Plan'!$B$53)))</definedName>
    <definedName name="Actual_AllBanks_Profit">IF(MONTH('[2]Actual vs Plan'!$B$5)=1,'[2]Actual vs Plan'!$EL$41:$EL$53,OFFSET('[2]Actual vs Plan'!$EL$41,13-MONTH('[2]Actual vs Plan'!$B$53),0,MONTH('[2]Actual vs Plan'!$B$53)))</definedName>
    <definedName name="Actual_EE_Profit">IF(MONTH('[2]Actual vs Plan'!$B$5)=1,'[2]Actual vs Plan'!$BN$41:$BN$53,OFFSET('[2]Actual vs Plan'!$BN$41,13-MONTH('[2]Actual vs Plan'!$B$53),0,MONTH('[2]Actual vs Plan'!$B$53)))</definedName>
    <definedName name="Actual_Germany_Profit">IF(MONTH('[2]Actual vs Plan'!$B$5)=1,'[2]Actual vs Plan'!$EG$41:$EG$53,OFFSET('[2]Actual vs Plan'!$EG$41,13-MONTH('[2]Actual vs Plan'!$B$53),0,MONTH('[2]Actual vs Plan'!$B$53)))</definedName>
    <definedName name="Actual_Group_Profit">IF(MONTH('[2]Actual vs Plan'!$B$5)=1,'[2]Actual vs Plan'!$ET$41:$ET$53,OFFSET('[2]Actual vs Plan'!$ET$41,13-MONTH('[2]Actual vs Plan'!$B$53),0,MONTH('[2]Actual vs Plan'!$B$53)))</definedName>
    <definedName name="Actual_Holding_Profit">IF(MONTH('[2]Actual vs Plan'!$B$5)=1,'[2]Actual vs Plan'!$EO$41:$EO$53,OFFSET('[2]Actual vs Plan'!$EO$41,13-MONTH('[2]Actual vs Plan'!$B$53),0,MONTH('[2]Actual vs Plan'!$B$53)))</definedName>
    <definedName name="Actual_LA_Profit">IF(MONTH('[2]Actual vs Plan'!$B$5)=1,'[2]Actual vs Plan'!$DE$41:$DE$53,OFFSET('[2]Actual vs Plan'!$DE$41,13-MONTH('[2]Actual vs Plan'!$B$53),0,MONTH('[2]Actual vs Plan'!$B$53)))</definedName>
    <definedName name="DATE2">'[3]Drop-down Menues'!$C$2:$C$26</definedName>
    <definedName name="Dates">[2]Key_statistics!$AS$6:$AS$30</definedName>
    <definedName name="Dates_Profit">IF(MONTH('[2]Actual vs Plan'!$B$5)=1,'[2]Actual vs Plan'!$B$41:$B$53,OFFSET('[2]Actual vs Plan'!$B$41,13-MONTH('[2]Actual vs Plan'!$B$53),0,MONTH('[2]Actual vs Plan'!$B$53)))</definedName>
    <definedName name="FxAdj_Africa_Profit">IF(MONTH('[2]Actual vs Plan'!$B$5)=1,'[2]Actual vs Plan'!$DZ$41:$DZ$53,OFFSET('[2]Actual vs Plan'!$DZ$41,13-MONTH('[2]Actual vs Plan'!$B$53),0,MONTH('[2]Actual vs Plan'!$B$53)))</definedName>
    <definedName name="FxAdj_AllBanks_Profit">IF(MONTH('[2]Actual vs Plan'!$B$5)=1,'[2]Actual vs Plan'!$EJ$41:$EJ$53,OFFSET('[2]Actual vs Plan'!$EJ$41,13-MONTH('[2]Actual vs Plan'!$B$53),0,MONTH('[2]Actual vs Plan'!$B$53)))</definedName>
    <definedName name="FxAdj_EE_Profit">IF(MONTH('[2]Actual vs Plan'!$B$5)=1,'[2]Actual vs Plan'!$BL$41:$BL$53,OFFSET('[2]Actual vs Plan'!$BL$41,13-MONTH('[2]Actual vs Plan'!$B$53),0,MONTH('[2]Actual vs Plan'!$B$53)))</definedName>
    <definedName name="FxAdj_Germany_Profit">IF(MONTH('[2]Actual vs Plan'!$B$5)=1,'[2]Actual vs Plan'!$EE$41:$EE$53,OFFSET('[2]Actual vs Plan'!$EE$41,13-MONTH('[2]Actual vs Plan'!$B$53),0,MONTH('[2]Actual vs Plan'!$B$53)))</definedName>
    <definedName name="FxAdj_Group_Profit">IF(MONTH('[2]Actual vs Plan'!$B$5)=1,'[2]Actual vs Plan'!$ER$41:$ER$53,OFFSET('[2]Actual vs Plan'!$ER$41,13-MONTH('[2]Actual vs Plan'!$B$53),0,MONTH('[2]Actual vs Plan'!$B$53)))</definedName>
    <definedName name="FxAdj_LA_Profit">IF(MONTH('[2]Actual vs Plan'!$B$5)=1,'[2]Actual vs Plan'!$DC$41:$DC$53,OFFSET('[2]Actual vs Plan'!$DC$41,13-MONTH('[2]Actual vs Plan'!$B$53),0,MONTH('[2]Actual vs Plan'!$B$53)))</definedName>
    <definedName name="grou">'[3]Drop-down Menues'!$G$2</definedName>
    <definedName name="Org_units">'[3]Drop-down Menues'!$D$2:$D$4</definedName>
    <definedName name="Plan_Africa_Profit">IF(MONTH('[2]Actual vs Plan'!$B$5)=1,'[2]Actual vs Plan'!$EC$41:$EC$53,OFFSET('[2]Actual vs Plan'!$EC$41,13-MONTH('[2]Actual vs Plan'!$B$53),0,MONTH('[2]Actual vs Plan'!$B$53)))</definedName>
    <definedName name="Plan_AllBanks_Profit">IF(MONTH('[2]Actual vs Plan'!$B$5)=1,'[2]Actual vs Plan'!$EM$41:$EM$53,OFFSET('[2]Actual vs Plan'!$EM$41,13-MONTH('[2]Actual vs Plan'!$B$53),0,MONTH('[2]Actual vs Plan'!$B$53)))</definedName>
    <definedName name="Plan_EE_Profit">IF(MONTH('[2]Actual vs Plan'!$B$5)=1,'[2]Actual vs Plan'!$BO$41:$BO$53,OFFSET('[2]Actual vs Plan'!$BO$41,13-MONTH('[2]Actual vs Plan'!$B$53),0,MONTH('[2]Actual vs Plan'!$B$53)))</definedName>
    <definedName name="Plan_Germany_Profit">IF(MONTH('[2]Actual vs Plan'!$B$5)=1,'[2]Actual vs Plan'!$EH$41:$EH$53,OFFSET('[2]Actual vs Plan'!$EH$41,13-MONTH('[2]Actual vs Plan'!$B$53),0,MONTH('[2]Actual vs Plan'!$B$53)))</definedName>
    <definedName name="Plan_Group_Profit">IF(MONTH('[2]Actual vs Plan'!$B$5)=1,'[2]Actual vs Plan'!$EU$41:$EU$53,OFFSET('[2]Actual vs Plan'!$EU$41,13-MONTH('[2]Actual vs Plan'!$B$53),0,MONTH('[2]Actual vs Plan'!$B$53)))</definedName>
    <definedName name="Plan_Holding_Profit">IF(MONTH('[2]Actual vs Plan'!$B$5)=1,'[2]Actual vs Plan'!$EP$41:$EP$53,OFFSET('[2]Actual vs Plan'!$EP$41,13-MONTH('[2]Actual vs Plan'!$B$53),0,MONTH('[2]Actual vs Plan'!$B$53)))</definedName>
    <definedName name="Plan_LA_Profit">IF(MONTH('[2]Actual vs Plan'!$B$5)=1,'[2]Actual vs Plan'!$DF$41:$DF$53,OFFSET('[2]Actual vs Plan'!$DF$41,13-MONTH('[2]Actual vs Plan'!$B$53),0,MONTH('[2]Actual vs Plan'!$B$53)))</definedName>
    <definedName name="_xlnm.Print_Area" localSheetId="2">'1.1_Environmental_perfomance'!$B$26:$S$133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6" i="16" l="1"/>
  <c r="B347" i="16"/>
  <c r="B348" i="16" s="1"/>
  <c r="B349" i="16" s="1"/>
  <c r="B350" i="16" s="1"/>
  <c r="B351" i="16" s="1"/>
  <c r="B352" i="16" s="1"/>
  <c r="B353" i="16" s="1"/>
  <c r="B354" i="16" s="1"/>
  <c r="B355" i="16" s="1"/>
  <c r="B356" i="16" s="1"/>
  <c r="B357" i="16" s="1"/>
  <c r="B358" i="16" s="1"/>
  <c r="B359" i="16" s="1"/>
  <c r="B360" i="16" s="1"/>
  <c r="O104" i="3"/>
  <c r="P104" i="3"/>
  <c r="Q104" i="3"/>
  <c r="O105" i="3"/>
  <c r="P105" i="3"/>
  <c r="Q105" i="3"/>
  <c r="O106" i="3"/>
  <c r="P106" i="3"/>
  <c r="Q106" i="3"/>
  <c r="C107" i="3"/>
  <c r="D107" i="3"/>
  <c r="E107" i="3"/>
  <c r="F107" i="3"/>
  <c r="G107" i="3"/>
  <c r="H107" i="3"/>
  <c r="I107" i="3"/>
  <c r="J107" i="3"/>
  <c r="K107" i="3"/>
  <c r="L107" i="3"/>
  <c r="M107" i="3"/>
  <c r="N107" i="3"/>
  <c r="O109" i="3"/>
  <c r="P109" i="3"/>
  <c r="Q109" i="3"/>
  <c r="O110" i="3"/>
  <c r="P110" i="3"/>
  <c r="Q110" i="3"/>
  <c r="O111" i="3"/>
  <c r="P111" i="3"/>
  <c r="Q111" i="3"/>
  <c r="C112" i="3"/>
  <c r="D112" i="3"/>
  <c r="E112" i="3"/>
  <c r="F112" i="3"/>
  <c r="G112" i="3"/>
  <c r="H112" i="3"/>
  <c r="I112" i="3"/>
  <c r="J112" i="3"/>
  <c r="K112" i="3"/>
  <c r="L112" i="3"/>
  <c r="M112" i="3"/>
  <c r="N112" i="3"/>
  <c r="O99" i="3"/>
  <c r="P99" i="3"/>
  <c r="Q99" i="3"/>
  <c r="O100" i="3"/>
  <c r="P100" i="3"/>
  <c r="Q100" i="3"/>
  <c r="O101" i="3"/>
  <c r="P101" i="3"/>
  <c r="Q101" i="3"/>
  <c r="C102" i="3"/>
  <c r="D102" i="3"/>
  <c r="E102" i="3"/>
  <c r="F102" i="3"/>
  <c r="G102" i="3"/>
  <c r="H102" i="3"/>
  <c r="I102" i="3"/>
  <c r="J102" i="3"/>
  <c r="K102" i="3"/>
  <c r="L102" i="3"/>
  <c r="M102" i="3"/>
  <c r="N102" i="3"/>
  <c r="O94" i="3"/>
  <c r="P94" i="3"/>
  <c r="Q94" i="3"/>
  <c r="O95" i="3"/>
  <c r="P95" i="3"/>
  <c r="Q95" i="3"/>
  <c r="O96" i="3"/>
  <c r="P96" i="3"/>
  <c r="Q96" i="3"/>
  <c r="C97" i="3"/>
  <c r="D97" i="3"/>
  <c r="E97" i="3"/>
  <c r="F97" i="3"/>
  <c r="G97" i="3"/>
  <c r="H97" i="3"/>
  <c r="I97" i="3"/>
  <c r="J97" i="3"/>
  <c r="K97" i="3"/>
  <c r="L97" i="3"/>
  <c r="M97" i="3"/>
  <c r="N97" i="3"/>
  <c r="Q112" i="3" l="1"/>
  <c r="Q97" i="3"/>
  <c r="P107" i="3"/>
  <c r="Q102" i="3"/>
  <c r="P112" i="3"/>
  <c r="O97" i="3"/>
  <c r="O112" i="3"/>
  <c r="P102" i="3"/>
  <c r="Q107" i="3"/>
  <c r="P97" i="3"/>
  <c r="O102" i="3"/>
  <c r="O107" i="3"/>
  <c r="Z125" i="3" l="1"/>
  <c r="S113" i="2" l="1"/>
  <c r="S57" i="2" l="1"/>
  <c r="S58" i="2"/>
  <c r="S59" i="2"/>
  <c r="S60" i="2"/>
  <c r="S61" i="2"/>
  <c r="S62" i="2"/>
  <c r="S63" i="2"/>
  <c r="S64" i="2"/>
  <c r="S65" i="2"/>
  <c r="S66" i="2"/>
  <c r="S67" i="2"/>
  <c r="S68" i="2"/>
  <c r="S69" i="2"/>
  <c r="S31" i="2"/>
  <c r="S32" i="2"/>
  <c r="S33" i="2"/>
  <c r="S34" i="2"/>
  <c r="S35" i="2"/>
  <c r="S36" i="2"/>
  <c r="S37" i="2"/>
  <c r="S38" i="2"/>
  <c r="S39" i="2"/>
  <c r="S40" i="2"/>
  <c r="S43" i="2"/>
  <c r="S44" i="2"/>
  <c r="S47" i="2"/>
  <c r="S48" i="2"/>
  <c r="S49" i="2"/>
  <c r="S50" i="2"/>
  <c r="E28" i="3" l="1"/>
  <c r="E26" i="3"/>
  <c r="E27" i="3" s="1"/>
  <c r="C196" i="3"/>
  <c r="D196" i="3"/>
  <c r="E196" i="3"/>
  <c r="F196" i="3"/>
  <c r="G196" i="3"/>
  <c r="H196" i="3"/>
  <c r="I196" i="3"/>
  <c r="J196" i="3"/>
  <c r="K196" i="3"/>
  <c r="L196" i="3"/>
  <c r="L195" i="3"/>
  <c r="K195" i="3"/>
  <c r="J195" i="3"/>
  <c r="I195" i="3"/>
  <c r="H195" i="3"/>
  <c r="G195" i="3"/>
  <c r="F195" i="3"/>
  <c r="E195" i="3"/>
  <c r="D195" i="3"/>
  <c r="D206" i="3" s="1"/>
  <c r="C195" i="3"/>
  <c r="C206" i="3" s="1"/>
  <c r="C205" i="3" l="1"/>
  <c r="D205" i="3"/>
  <c r="Y160" i="3"/>
  <c r="Y156" i="3"/>
  <c r="Y155" i="3"/>
  <c r="Y154" i="3"/>
  <c r="Y153" i="3"/>
  <c r="Y152" i="3"/>
  <c r="Y151" i="3"/>
  <c r="Y150" i="3"/>
  <c r="Y149" i="3"/>
  <c r="Y148" i="3"/>
  <c r="Y147" i="3"/>
  <c r="Y146" i="3"/>
  <c r="Y145" i="3"/>
  <c r="Y144" i="3"/>
  <c r="Y143" i="3"/>
  <c r="Y142" i="3"/>
  <c r="Y141" i="3"/>
  <c r="Y140" i="3"/>
  <c r="Y139" i="3"/>
  <c r="Y138" i="3"/>
  <c r="P23" i="8"/>
  <c r="P24" i="8"/>
  <c r="O23" i="8"/>
  <c r="O24" i="8"/>
  <c r="W129" i="3"/>
  <c r="R129" i="3"/>
  <c r="M129" i="3"/>
  <c r="H129" i="3"/>
  <c r="C129" i="3"/>
  <c r="L25" i="8" l="1"/>
  <c r="Y125" i="3"/>
  <c r="Y128" i="3"/>
  <c r="O128" i="3"/>
  <c r="J128" i="3"/>
  <c r="E128" i="3"/>
  <c r="S160" i="3"/>
  <c r="T160" i="3"/>
  <c r="U139" i="3"/>
  <c r="U140" i="3"/>
  <c r="U141" i="3"/>
  <c r="U142" i="3"/>
  <c r="U143" i="3"/>
  <c r="U144" i="3"/>
  <c r="U145" i="3"/>
  <c r="U146" i="3"/>
  <c r="U147" i="3"/>
  <c r="U148" i="3"/>
  <c r="U149" i="3"/>
  <c r="U150" i="3"/>
  <c r="U151" i="3"/>
  <c r="U152" i="3"/>
  <c r="U153" i="3"/>
  <c r="U154" i="3"/>
  <c r="U155" i="3"/>
  <c r="U156" i="3"/>
  <c r="U138" i="3"/>
  <c r="Q139" i="3"/>
  <c r="Q140" i="3"/>
  <c r="Q141" i="3"/>
  <c r="Q142" i="3"/>
  <c r="Q143" i="3"/>
  <c r="Q144" i="3"/>
  <c r="Q145" i="3"/>
  <c r="Q146" i="3"/>
  <c r="Q147" i="3"/>
  <c r="Q148" i="3"/>
  <c r="Q149" i="3"/>
  <c r="Q150" i="3"/>
  <c r="Q151" i="3"/>
  <c r="Q152" i="3"/>
  <c r="Q153" i="3"/>
  <c r="Q154" i="3"/>
  <c r="Q155" i="3"/>
  <c r="Q156" i="3"/>
  <c r="Q138" i="3"/>
  <c r="O160" i="3"/>
  <c r="P160" i="3"/>
  <c r="M139" i="3"/>
  <c r="M140" i="3"/>
  <c r="M141" i="3"/>
  <c r="M142" i="3"/>
  <c r="M143" i="3"/>
  <c r="M144" i="3"/>
  <c r="M145" i="3"/>
  <c r="M146" i="3"/>
  <c r="M147" i="3"/>
  <c r="M148" i="3"/>
  <c r="M149" i="3"/>
  <c r="M150" i="3"/>
  <c r="M151" i="3"/>
  <c r="M152" i="3"/>
  <c r="M153" i="3"/>
  <c r="M154" i="3"/>
  <c r="M155" i="3"/>
  <c r="M156" i="3"/>
  <c r="M138" i="3"/>
  <c r="K160" i="3"/>
  <c r="L160" i="3"/>
  <c r="I139" i="3"/>
  <c r="I140" i="3"/>
  <c r="I141" i="3"/>
  <c r="I142" i="3"/>
  <c r="I143" i="3"/>
  <c r="I144" i="3"/>
  <c r="I145" i="3"/>
  <c r="I146" i="3"/>
  <c r="I147" i="3"/>
  <c r="I148" i="3"/>
  <c r="I149" i="3"/>
  <c r="I150" i="3"/>
  <c r="I151" i="3"/>
  <c r="I152" i="3"/>
  <c r="I153" i="3"/>
  <c r="I154" i="3"/>
  <c r="I155" i="3"/>
  <c r="I156" i="3"/>
  <c r="I138" i="3"/>
  <c r="H160" i="3"/>
  <c r="G160" i="3"/>
  <c r="E139" i="3"/>
  <c r="E140" i="3"/>
  <c r="E141" i="3"/>
  <c r="E142" i="3"/>
  <c r="E143" i="3"/>
  <c r="E144" i="3"/>
  <c r="E145" i="3"/>
  <c r="E146" i="3"/>
  <c r="E147" i="3"/>
  <c r="E148" i="3"/>
  <c r="E149" i="3"/>
  <c r="E150" i="3"/>
  <c r="E151" i="3"/>
  <c r="E152" i="3"/>
  <c r="E153" i="3"/>
  <c r="E154" i="3"/>
  <c r="E155" i="3"/>
  <c r="E156" i="3"/>
  <c r="E138" i="3"/>
  <c r="D160" i="3"/>
  <c r="C160" i="3"/>
  <c r="M160" i="3" l="1"/>
  <c r="E160" i="3"/>
  <c r="Q160" i="3"/>
  <c r="U160" i="3"/>
  <c r="I160" i="3"/>
  <c r="T125" i="3"/>
  <c r="O125" i="3"/>
  <c r="E205" i="3"/>
  <c r="F205" i="3"/>
  <c r="G205" i="3"/>
  <c r="H205" i="3"/>
  <c r="I205" i="3"/>
  <c r="J205" i="3"/>
  <c r="K205" i="3"/>
  <c r="E206" i="3"/>
  <c r="F206" i="3"/>
  <c r="G206" i="3"/>
  <c r="H206" i="3"/>
  <c r="I206" i="3"/>
  <c r="J206" i="3"/>
  <c r="K206" i="3"/>
  <c r="L206" i="3"/>
  <c r="L205" i="3"/>
  <c r="J127" i="3" l="1"/>
  <c r="J125" i="3"/>
  <c r="J126" i="3"/>
  <c r="E125" i="3"/>
  <c r="E126" i="3"/>
  <c r="Y127" i="3"/>
  <c r="O127" i="3"/>
  <c r="E127" i="3"/>
  <c r="Q33" i="8" l="1"/>
  <c r="Q34" i="8"/>
  <c r="Q37" i="8"/>
  <c r="Q35" i="8"/>
  <c r="Q22" i="8" l="1"/>
  <c r="Q24" i="8"/>
  <c r="Q23" i="8"/>
  <c r="D30" i="6" l="1"/>
  <c r="Q9" i="8" l="1"/>
  <c r="Q10" i="8"/>
  <c r="Q11" i="8"/>
  <c r="Q8" i="8"/>
  <c r="D26" i="3" l="1"/>
  <c r="D28" i="3"/>
  <c r="E30" i="6" l="1"/>
  <c r="L15" i="10"/>
  <c r="K16" i="10"/>
  <c r="K13" i="10"/>
  <c r="L12" i="10"/>
  <c r="L9" i="10"/>
  <c r="K9" i="10"/>
  <c r="L8" i="10"/>
  <c r="K8" i="10"/>
  <c r="H30" i="6" l="1"/>
  <c r="K30" i="6" l="1"/>
  <c r="M150" i="7" l="1"/>
  <c r="N30" i="6" l="1"/>
  <c r="N150" i="7" l="1"/>
  <c r="C85" i="7" l="1"/>
  <c r="B6" i="16" l="1"/>
  <c r="B7" i="16" s="1"/>
  <c r="B8" i="16" s="1"/>
  <c r="B9" i="16" s="1"/>
  <c r="B10" i="16" s="1"/>
  <c r="B11" i="16" s="1"/>
  <c r="B12" i="16" s="1"/>
  <c r="B13" i="16" s="1"/>
  <c r="B14" i="16" s="1"/>
  <c r="B15" i="16" s="1"/>
  <c r="B16" i="16" s="1"/>
  <c r="B17" i="16" s="1"/>
  <c r="B18" i="16" s="1"/>
  <c r="B19" i="16" s="1"/>
  <c r="B20" i="16" s="1"/>
  <c r="B21" i="16" s="1"/>
  <c r="B22" i="16" s="1"/>
  <c r="B23" i="16" s="1"/>
  <c r="B24" i="16" s="1"/>
  <c r="B25" i="16" s="1"/>
  <c r="B26" i="16" s="1"/>
  <c r="B27" i="16" s="1"/>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B153" i="16" s="1"/>
  <c r="B154" i="16" s="1"/>
  <c r="B155" i="16" s="1"/>
  <c r="B156" i="16" s="1"/>
  <c r="B157" i="16" s="1"/>
  <c r="B158" i="16" s="1"/>
  <c r="B159" i="16" s="1"/>
  <c r="B160" i="16" s="1"/>
  <c r="B161" i="16" s="1"/>
  <c r="B162" i="16" s="1"/>
  <c r="B163" i="16" s="1"/>
  <c r="B164" i="16" s="1"/>
  <c r="B165" i="16" s="1"/>
  <c r="B166" i="16" s="1"/>
  <c r="B167" i="16" s="1"/>
  <c r="B168" i="16" s="1"/>
  <c r="B169" i="16" s="1"/>
  <c r="B170" i="16" s="1"/>
  <c r="B171" i="16" s="1"/>
  <c r="B172" i="16" s="1"/>
  <c r="B173" i="16" s="1"/>
  <c r="B174" i="16" s="1"/>
  <c r="B175" i="16" s="1"/>
  <c r="B176" i="16" s="1"/>
  <c r="B177" i="16" s="1"/>
  <c r="B178" i="16" s="1"/>
  <c r="B179" i="16" s="1"/>
  <c r="B180" i="16" s="1"/>
  <c r="B181" i="16" s="1"/>
  <c r="B182" i="16" s="1"/>
  <c r="B183" i="16" s="1"/>
  <c r="B184" i="16" s="1"/>
  <c r="B185" i="16" s="1"/>
  <c r="B186" i="16" s="1"/>
  <c r="B187" i="16" s="1"/>
  <c r="B188" i="16" s="1"/>
  <c r="B189" i="16" s="1"/>
  <c r="B190" i="16" s="1"/>
  <c r="B191" i="16" s="1"/>
  <c r="B192" i="16" s="1"/>
  <c r="B193" i="16" s="1"/>
  <c r="B194" i="16" s="1"/>
  <c r="B195" i="16" s="1"/>
  <c r="B196" i="16" s="1"/>
  <c r="B197" i="16" s="1"/>
  <c r="B198" i="16" s="1"/>
  <c r="B199" i="16" s="1"/>
  <c r="B200" i="16" s="1"/>
  <c r="B201" i="16" s="1"/>
  <c r="B202" i="16" s="1"/>
  <c r="B203" i="16" s="1"/>
  <c r="B204" i="16" s="1"/>
  <c r="B205" i="16" s="1"/>
  <c r="B206" i="16" s="1"/>
  <c r="B207" i="16" s="1"/>
  <c r="B208" i="16" s="1"/>
  <c r="B209" i="16" s="1"/>
  <c r="B210" i="16" s="1"/>
  <c r="B211" i="16" s="1"/>
  <c r="B212" i="16" s="1"/>
  <c r="B213" i="16" s="1"/>
  <c r="B214" i="16" s="1"/>
  <c r="B215" i="16" s="1"/>
  <c r="B216" i="16" s="1"/>
  <c r="B217" i="16" s="1"/>
  <c r="B218" i="16" s="1"/>
  <c r="B219" i="16" s="1"/>
  <c r="B220" i="16" s="1"/>
  <c r="B221" i="16" s="1"/>
  <c r="B222" i="16" s="1"/>
  <c r="B223" i="16" s="1"/>
  <c r="B224" i="16" s="1"/>
  <c r="B225" i="16" s="1"/>
  <c r="B226" i="16" s="1"/>
  <c r="B227" i="16" s="1"/>
  <c r="B228" i="16" s="1"/>
  <c r="B229" i="16" s="1"/>
  <c r="B230" i="16" s="1"/>
  <c r="B231" i="16" s="1"/>
  <c r="B232" i="16" s="1"/>
  <c r="B233" i="16" s="1"/>
  <c r="B234" i="16" s="1"/>
  <c r="B235" i="16" s="1"/>
  <c r="B236" i="16" s="1"/>
  <c r="B237" i="16" s="1"/>
  <c r="B238" i="16" s="1"/>
  <c r="B239" i="16" s="1"/>
  <c r="B240" i="16" s="1"/>
  <c r="B241" i="16" s="1"/>
  <c r="B242" i="16" s="1"/>
  <c r="B243" i="16" s="1"/>
  <c r="B244" i="16" s="1"/>
  <c r="B245" i="16" s="1"/>
  <c r="B246" i="16" s="1"/>
  <c r="B247" i="16" s="1"/>
  <c r="B248" i="16" s="1"/>
  <c r="B249" i="16" s="1"/>
  <c r="B250" i="16" s="1"/>
  <c r="B251" i="16" s="1"/>
  <c r="B252" i="16" s="1"/>
  <c r="B253" i="16" s="1"/>
  <c r="B254" i="16" s="1"/>
  <c r="B255" i="16" s="1"/>
  <c r="B256" i="16" s="1"/>
  <c r="B257" i="16" s="1"/>
  <c r="B258" i="16" s="1"/>
  <c r="B259" i="16" s="1"/>
  <c r="B260" i="16" s="1"/>
  <c r="B261" i="16" s="1"/>
  <c r="B262" i="16" s="1"/>
  <c r="B263" i="16" s="1"/>
  <c r="B264" i="16" s="1"/>
  <c r="B265" i="16" s="1"/>
  <c r="B266" i="16" s="1"/>
  <c r="B267" i="16" s="1"/>
  <c r="B268" i="16" s="1"/>
  <c r="B269" i="16" s="1"/>
  <c r="B270" i="16" s="1"/>
  <c r="B271" i="16" s="1"/>
  <c r="B272" i="16" s="1"/>
  <c r="B273" i="16" s="1"/>
  <c r="B274" i="16" s="1"/>
  <c r="B275" i="16" s="1"/>
  <c r="B276" i="16" s="1"/>
  <c r="B277" i="16" s="1"/>
  <c r="B278" i="16" s="1"/>
  <c r="B279" i="16" s="1"/>
  <c r="B280" i="16" s="1"/>
  <c r="B281" i="16" s="1"/>
  <c r="B282" i="16" s="1"/>
  <c r="B283" i="16" s="1"/>
  <c r="B284" i="16" s="1"/>
  <c r="B285" i="16" s="1"/>
  <c r="B286" i="16" s="1"/>
  <c r="B287" i="16" s="1"/>
  <c r="B288" i="16" s="1"/>
  <c r="B289" i="16" s="1"/>
  <c r="B290" i="16" s="1"/>
  <c r="B291" i="16" s="1"/>
  <c r="B292" i="16" s="1"/>
  <c r="B293" i="16" s="1"/>
  <c r="B294" i="16" s="1"/>
  <c r="B295" i="16" s="1"/>
  <c r="B296" i="16" s="1"/>
  <c r="B297" i="16" s="1"/>
  <c r="B298" i="16" s="1"/>
  <c r="B299" i="16" s="1"/>
  <c r="B300" i="16" s="1"/>
  <c r="B301" i="16" s="1"/>
  <c r="B302" i="16" s="1"/>
  <c r="B303" i="16" s="1"/>
  <c r="B304" i="16" s="1"/>
  <c r="B305" i="16" s="1"/>
  <c r="B306" i="16" s="1"/>
  <c r="B307" i="16" s="1"/>
  <c r="B308" i="16" s="1"/>
  <c r="B309" i="16" s="1"/>
  <c r="B310" i="16" s="1"/>
  <c r="B311" i="16" s="1"/>
  <c r="B312" i="16" s="1"/>
  <c r="B313" i="16" s="1"/>
  <c r="B314" i="16" s="1"/>
  <c r="B315" i="16" s="1"/>
  <c r="B316" i="16" s="1"/>
  <c r="B317" i="16" s="1"/>
  <c r="B318" i="16" s="1"/>
  <c r="B319" i="16" s="1"/>
  <c r="B320" i="16" s="1"/>
  <c r="B321" i="16" s="1"/>
  <c r="B322" i="16" s="1"/>
  <c r="B323" i="16" s="1"/>
  <c r="B324" i="16" s="1"/>
  <c r="B325" i="16" s="1"/>
  <c r="B326" i="16" s="1"/>
  <c r="B327" i="16" s="1"/>
  <c r="B328" i="16" s="1"/>
  <c r="B329" i="16" s="1"/>
  <c r="B330" i="16" s="1"/>
  <c r="B331" i="16" s="1"/>
  <c r="B332" i="16" s="1"/>
  <c r="B333" i="16" s="1"/>
  <c r="B334" i="16" s="1"/>
  <c r="B335" i="16" s="1"/>
  <c r="B336" i="16" s="1"/>
  <c r="B337" i="16" s="1"/>
  <c r="B338" i="16" s="1"/>
  <c r="B339" i="16" s="1"/>
  <c r="B340" i="16" s="1"/>
  <c r="B341" i="16" s="1"/>
  <c r="B342" i="16" s="1"/>
  <c r="B343" i="16" s="1"/>
  <c r="B344" i="16" s="1"/>
  <c r="B345" i="16" s="1"/>
  <c r="C28" i="3" l="1"/>
  <c r="F28" i="3"/>
  <c r="G28" i="3"/>
  <c r="H28" i="3"/>
  <c r="I28" i="3"/>
  <c r="J28" i="3"/>
  <c r="K28" i="3"/>
  <c r="L28" i="3"/>
  <c r="M28" i="3"/>
  <c r="N28" i="3"/>
  <c r="O28" i="3"/>
  <c r="P28" i="3"/>
  <c r="N26" i="3"/>
  <c r="M26" i="3"/>
  <c r="L26" i="3"/>
  <c r="K26" i="3"/>
  <c r="J26" i="3"/>
  <c r="I26" i="3"/>
  <c r="H26" i="3"/>
  <c r="F26" i="3"/>
  <c r="K27" i="3" l="1"/>
  <c r="P26" i="3"/>
  <c r="N27" i="3"/>
  <c r="H27" i="3"/>
  <c r="P8" i="8" l="1"/>
  <c r="P35" i="8"/>
  <c r="S133" i="2" l="1"/>
  <c r="S127" i="2"/>
  <c r="S126" i="2"/>
  <c r="S124" i="2"/>
  <c r="S121" i="2"/>
  <c r="S122" i="2"/>
  <c r="S120" i="2"/>
  <c r="S112" i="2"/>
  <c r="S101" i="2"/>
  <c r="S102" i="2"/>
  <c r="S103" i="2"/>
  <c r="S104" i="2"/>
  <c r="S100" i="2"/>
  <c r="S93" i="2"/>
  <c r="S94" i="2"/>
  <c r="S90" i="2"/>
  <c r="S91" i="2"/>
  <c r="S92" i="2"/>
  <c r="S89" i="2"/>
  <c r="S86" i="2"/>
  <c r="S87" i="2"/>
  <c r="S85" i="2"/>
  <c r="S81" i="2"/>
  <c r="S82" i="2"/>
  <c r="S83" i="2"/>
  <c r="S80" i="2"/>
  <c r="S76" i="2"/>
  <c r="S77" i="2"/>
  <c r="S78" i="2"/>
  <c r="S75" i="2"/>
  <c r="S56" i="2"/>
  <c r="S30" i="2"/>
  <c r="S15" i="2"/>
  <c r="S16" i="2"/>
  <c r="S17" i="2"/>
  <c r="S18" i="2"/>
  <c r="S19" i="2"/>
  <c r="S20" i="2"/>
  <c r="S21" i="2"/>
  <c r="S22" i="2"/>
  <c r="S23" i="2"/>
  <c r="S24" i="2"/>
  <c r="S14" i="2"/>
  <c r="S8" i="2"/>
  <c r="S7" i="2"/>
  <c r="D35" i="8" l="1"/>
  <c r="M30" i="6"/>
  <c r="M35" i="8" s="1"/>
  <c r="J30" i="6"/>
  <c r="J35" i="8" s="1"/>
  <c r="G30" i="6"/>
  <c r="G35" i="8" s="1"/>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9">
    <s v="PCHD12VPDB04_STATS OpStatCubes2 Opstat"/>
    <s v="[Categories].[Reporting Categories Hierarchy].&amp;[5.E1]"/>
    <s v="[Distributions].[Distributions Hierarchy].&amp;[8.3E1]"/>
    <s v="[Package - Information].[Country].&amp;[Germany]"/>
    <s v="[Measure Types].[Measure Types Hierarchy].&amp;[6.]"/>
    <s v="[Measures].[Number]"/>
    <s v="[Package - Reporting Date].[Dates Hierarchy].[Year].&amp;[2021].&amp;[12]"/>
    <s v="cnPchCdbTabAs_CDBTAB IW_CDB CDB Operational"/>
    <s v="[Assets Monthly Cont].[Contract Status].&amp;[Outstanding]"/>
    <s v="[Contract].[Products].[Product Group Cluster].&amp;[Customer Loans]"/>
    <s v="[Party].[ProCredit Party Types].[Is Finacial].&amp;[Non-Financial]"/>
    <s v="[Contract].[Purposes].[Purpose Group Cluster].&amp;[Business]"/>
    <s v="[Measures].[COUNT of Asset Contracts]"/>
    <s v="{([Institution].[Country].&amp;[Albania]),([Institution].[Country].&amp;[Bosnia]),([Institution].[Country].&amp;[Bulgaria]),([Institution].[Country].&amp;[Kosovo]),([Institution].[Country].&amp;[Macedonia]),([Institution].[Country].&amp;[Romania]),([Institution].[Country].&amp;[Serbia])}"/>
    <s v="[Assets Monthly Cont].[Has Zero Balance].&amp;[False]"/>
    <s v="{([Contract].[Reporting Unit].&amp;[Branch Thessaloniki]),([Contract].[Reporting Unit].&amp;[Finance Company]),([Contract].[Reporting Unit].&amp;[ProCredit Bank])}"/>
    <s v="[Dates].[Year-Month (numbers)].[Year].&amp;[2022].&amp;[12]"/>
    <s v="{([Contract].[Initial Principal Range].&amp;[50001to100000]),([Contract].[Initial Principal Range].&amp;[100001to150000]),([Contract].[Initial Principal Range].&amp;[150001to250000]),([Contract].[Initial Principal Range].&amp;[250001to500000]),([Contract].[Initial Principal Range].&amp;[500001to750000]),([Contract].[Initial Principal Range].&amp;[750001to1000000]),([Contract].[Initial Principal Range].&amp;[1000001to1500000]),([Contract].[Initial Principal Range].&amp;[MoreThan1500000])}"/>
    <s v="{([Institution].[Country].&amp;[Moldova]),([Institution].[Country].&amp;[Georgia]),([Institution].[Country].&amp;[Ukraine])}"/>
    <s v="{([Institution].[Country].&amp;[Ecuador])}"/>
    <s v="[Institution].[Country].&amp;[Germany]"/>
    <s v="{([Institution].[Country].&amp;[Albania]),([Institution].[Country].&amp;[Bosnia]),([Institution].[Country].&amp;[Bulgaria]),([Institution].[Country].&amp;[Kosovo]),([Institution].[Country].&amp;[Macedonia]),([Institution].[Country].&amp;[Romania]),([Institution].[Country].&amp;[Serbia]),([Institution].[Country].&amp;[Moldova]),([Institution].[Country].&amp;[Georgia]),([Institution].[Country].&amp;[Ukraine]),([Institution].[Country].&amp;[Ecuador]),([Institution].[Country].&amp;[Germany])}"/>
    <s v="[Contract].[Purposes].[Purpose Group Cluster].&amp;[Private]"/>
    <s v="[Contract].[Marked As Green Until Reporting Date].&amp;[True]"/>
    <s v="[Party].[Client Category].&amp;[Private Client]"/>
    <s v="{([Eco Category].[Eco Category].[Level 1].&amp;[EE Energy Efficiency]),([Eco Category].[Eco Category].[Level 1].&amp;[GR Environmental Measures]),([Eco Category].[Eco Category].[Level 1].&amp;[RE Renewable Energy])}"/>
    <s v="[Dates].[Year-Month (numbers)].[Year].&amp;[2021].&amp;[12]"/>
    <s v="[Eco Category].[Eco Category].[Level 1].&amp;[EE Energy Efficiency]"/>
    <s v="[Eco Category].[Eco Category].[Level 1].&amp;[RE Renewable Energy]"/>
    <s v="[Eco Category].[Eco Category].[Level 1].&amp;[GR Environmental Measures]"/>
    <s v="ThisWorkbookDataModel"/>
    <s v="[SPVs].[CountryName].&amp;[Germany]"/>
    <s v="[SPVs].[Scoredefinition].&amp;[score3]"/>
    <s v="[Measures].[Sum of Outstanding principal 31.12.2022 (contract-level)]"/>
    <s v="[Emissions].[Country].&amp;[Ecuador]"/>
    <s v="[Measures].[Sum of Outstanding Principal EUR]"/>
    <s v="[Sheet1].[CountryName].&amp;[Ecuador]"/>
    <s v="[Measures].[Sum of Total emissions]"/>
    <s v="[Package - Reporting Date].[Dates Hierarchy].[Year].&amp;[2022].&amp;[12]"/>
  </metadataStrings>
  <mdxMetadata count="47">
    <mdx n="0" f="v">
      <t c="6">
        <n x="1"/>
        <n x="2"/>
        <n x="3"/>
        <n x="4"/>
        <n x="5"/>
        <n x="6"/>
      </t>
    </mdx>
    <mdx n="7" f="v">
      <t c="9" fi="0">
        <n x="8"/>
        <n x="9"/>
        <n x="10"/>
        <n x="11"/>
        <n x="12"/>
        <n x="13" s="1"/>
        <n x="14"/>
        <n x="15" s="1"/>
        <n x="16"/>
      </t>
    </mdx>
    <mdx n="7" f="v">
      <t c="10" fi="0">
        <n x="8"/>
        <n x="9"/>
        <n x="10"/>
        <n x="11"/>
        <n x="12"/>
        <n x="13" s="1"/>
        <n x="14"/>
        <n x="15" s="1"/>
        <n x="17" s="1"/>
        <n x="16"/>
      </t>
    </mdx>
    <mdx n="7" f="v">
      <t c="9" fi="0">
        <n x="8"/>
        <n x="9"/>
        <n x="10"/>
        <n x="11"/>
        <n x="12"/>
        <n x="18" s="1"/>
        <n x="14"/>
        <n x="15" s="1"/>
        <n x="16"/>
      </t>
    </mdx>
    <mdx n="7" f="v">
      <t c="10" fi="0">
        <n x="8"/>
        <n x="9"/>
        <n x="10"/>
        <n x="11"/>
        <n x="12"/>
        <n x="18" s="1"/>
        <n x="14"/>
        <n x="15" s="1"/>
        <n x="17" s="1"/>
        <n x="16"/>
      </t>
    </mdx>
    <mdx n="7" f="v">
      <t c="9" fi="0">
        <n x="8"/>
        <n x="9"/>
        <n x="10"/>
        <n x="11"/>
        <n x="12"/>
        <n x="19" s="1"/>
        <n x="14"/>
        <n x="15" s="1"/>
        <n x="16"/>
      </t>
    </mdx>
    <mdx n="7" f="v">
      <t c="10" fi="0">
        <n x="8"/>
        <n x="9"/>
        <n x="10"/>
        <n x="11"/>
        <n x="12"/>
        <n x="19" s="1"/>
        <n x="14"/>
        <n x="15" s="1"/>
        <n x="17" s="1"/>
        <n x="16"/>
      </t>
    </mdx>
    <mdx n="7" f="v">
      <t c="9" fi="0">
        <n x="8"/>
        <n x="9"/>
        <n x="10"/>
        <n x="11"/>
        <n x="12"/>
        <n x="20"/>
        <n x="14"/>
        <n x="15" s="1"/>
        <n x="16"/>
      </t>
    </mdx>
    <mdx n="7" f="v">
      <t c="10" fi="0">
        <n x="8"/>
        <n x="9"/>
        <n x="10"/>
        <n x="11"/>
        <n x="12"/>
        <n x="20"/>
        <n x="14"/>
        <n x="15" s="1"/>
        <n x="17" s="1"/>
        <n x="16"/>
      </t>
    </mdx>
    <mdx n="7" f="v">
      <t c="9" fi="0">
        <n x="8"/>
        <n x="9"/>
        <n x="10"/>
        <n x="22"/>
        <n x="12"/>
        <n x="13" s="1"/>
        <n x="14"/>
        <n x="15" s="1"/>
        <n x="16"/>
      </t>
    </mdx>
    <mdx n="7" f="v">
      <t c="9" fi="0">
        <n x="8"/>
        <n x="9"/>
        <n x="10"/>
        <n x="22"/>
        <n x="12"/>
        <n x="18" s="1"/>
        <n x="14"/>
        <n x="15" s="1"/>
        <n x="16"/>
      </t>
    </mdx>
    <mdx n="7" f="v">
      <t c="9" fi="0">
        <n x="8"/>
        <n x="9"/>
        <n x="10"/>
        <n x="22"/>
        <n x="12"/>
        <n x="19" s="1"/>
        <n x="14"/>
        <n x="15" s="1"/>
        <n x="16"/>
      </t>
    </mdx>
    <mdx n="7" f="v">
      <t c="9" fi="0">
        <n x="8"/>
        <n x="9"/>
        <n x="10"/>
        <n x="22"/>
        <n x="12"/>
        <n x="20"/>
        <n x="14"/>
        <n x="15" s="1"/>
        <n x="16"/>
      </t>
    </mdx>
    <mdx n="7" f="v">
      <t c="9" fi="0">
        <n x="8"/>
        <n x="9"/>
        <n x="10"/>
        <n x="22"/>
        <n x="12"/>
        <n x="21" s="1"/>
        <n x="14"/>
        <n x="15" s="1"/>
        <n x="16"/>
      </t>
    </mdx>
    <mdx n="7" f="v">
      <t c="9" fi="0">
        <n x="8"/>
        <n x="9"/>
        <n x="10"/>
        <n x="23"/>
        <n x="15" s="1"/>
        <n x="12"/>
        <n x="20"/>
        <n x="14"/>
        <n x="16"/>
      </t>
    </mdx>
    <mdx n="7" f="v">
      <t c="10" fi="0">
        <n x="8"/>
        <n x="9"/>
        <n x="10"/>
        <n x="23"/>
        <n x="15" s="1"/>
        <n x="12"/>
        <n x="13" s="1"/>
        <n x="24"/>
        <n x="14"/>
        <n x="16"/>
      </t>
    </mdx>
    <mdx n="7" f="v">
      <t c="10" fi="0">
        <n x="8"/>
        <n x="9"/>
        <n x="10"/>
        <n x="23"/>
        <n x="15" s="1"/>
        <n x="12"/>
        <n x="18" s="1"/>
        <n x="24"/>
        <n x="14"/>
        <n x="16"/>
      </t>
    </mdx>
    <mdx n="7" f="v">
      <t c="10" fi="0">
        <n x="8"/>
        <n x="9"/>
        <n x="10"/>
        <n x="23"/>
        <n x="15" s="1"/>
        <n x="12"/>
        <n x="19" s="1"/>
        <n x="24"/>
        <n x="14"/>
        <n x="16"/>
      </t>
    </mdx>
    <mdx n="7" f="v">
      <t c="9" fi="0">
        <n x="8"/>
        <n x="9"/>
        <n x="10"/>
        <n x="23"/>
        <n x="15" s="1"/>
        <n x="12"/>
        <n x="21" s="1"/>
        <n x="24"/>
        <n x="16"/>
      </t>
    </mdx>
    <mdx n="7" f="v">
      <t c="11" fi="0">
        <n x="8"/>
        <n x="9"/>
        <n x="10"/>
        <n x="23"/>
        <n x="15" s="1"/>
        <n x="12"/>
        <n x="13" s="1"/>
        <n x="24"/>
        <n x="14"/>
        <n x="25" s="1"/>
        <n x="26"/>
      </t>
    </mdx>
    <mdx n="7" f="v">
      <t c="11" fi="0">
        <n x="8"/>
        <n x="9"/>
        <n x="10"/>
        <n x="23"/>
        <n x="15" s="1"/>
        <n x="12"/>
        <n x="18" s="1"/>
        <n x="24"/>
        <n x="14"/>
        <n x="25" s="1"/>
        <n x="26"/>
      </t>
    </mdx>
    <mdx n="7" f="v">
      <t c="10" fi="0">
        <n x="8"/>
        <n x="9"/>
        <n x="10"/>
        <n x="23"/>
        <n x="15" s="1"/>
        <n x="12"/>
        <n x="13" s="1"/>
        <n x="27"/>
        <n x="14"/>
        <n x="26"/>
      </t>
    </mdx>
    <mdx n="7" f="v">
      <t c="10" fi="0">
        <n x="8"/>
        <n x="9"/>
        <n x="10"/>
        <n x="23"/>
        <n x="15" s="1"/>
        <n x="12"/>
        <n x="13" s="1"/>
        <n x="27"/>
        <n x="14"/>
        <n x="16"/>
      </t>
    </mdx>
    <mdx n="7" f="v">
      <t c="10" fi="0">
        <n x="8"/>
        <n x="9"/>
        <n x="10"/>
        <n x="23"/>
        <n x="15" s="1"/>
        <n x="12"/>
        <n x="13" s="1"/>
        <n x="28"/>
        <n x="14"/>
        <n x="26"/>
      </t>
    </mdx>
    <mdx n="7" f="v">
      <t c="10" fi="0">
        <n x="8"/>
        <n x="9"/>
        <n x="10"/>
        <n x="23"/>
        <n x="15" s="1"/>
        <n x="12"/>
        <n x="13" s="1"/>
        <n x="28"/>
        <n x="14"/>
        <n x="16"/>
      </t>
    </mdx>
    <mdx n="7" f="v">
      <t c="10" fi="0">
        <n x="8"/>
        <n x="9"/>
        <n x="10"/>
        <n x="23"/>
        <n x="15" s="1"/>
        <n x="12"/>
        <n x="13" s="1"/>
        <n x="29"/>
        <n x="14"/>
        <n x="26"/>
      </t>
    </mdx>
    <mdx n="7" f="v">
      <t c="10" fi="0">
        <n x="8"/>
        <n x="9"/>
        <n x="10"/>
        <n x="23"/>
        <n x="15" s="1"/>
        <n x="12"/>
        <n x="13" s="1"/>
        <n x="29"/>
        <n x="14"/>
        <n x="16"/>
      </t>
    </mdx>
    <mdx n="7" f="v">
      <t c="10" fi="0">
        <n x="8"/>
        <n x="9"/>
        <n x="10"/>
        <n x="23"/>
        <n x="15" s="1"/>
        <n x="12"/>
        <n x="18" s="1"/>
        <n x="27"/>
        <n x="14"/>
        <n x="26"/>
      </t>
    </mdx>
    <mdx n="7" f="v">
      <t c="10" fi="0">
        <n x="8"/>
        <n x="9"/>
        <n x="10"/>
        <n x="23"/>
        <n x="15" s="1"/>
        <n x="12"/>
        <n x="18" s="1"/>
        <n x="27"/>
        <n x="14"/>
        <n x="16"/>
      </t>
    </mdx>
    <mdx n="7" f="v">
      <t c="10" fi="0">
        <n x="8"/>
        <n x="9"/>
        <n x="10"/>
        <n x="23"/>
        <n x="15" s="1"/>
        <n x="12"/>
        <n x="18" s="1"/>
        <n x="28"/>
        <n x="14"/>
        <n x="26"/>
      </t>
    </mdx>
    <mdx n="7" f="v">
      <t c="10" fi="0">
        <n x="8"/>
        <n x="9"/>
        <n x="10"/>
        <n x="23"/>
        <n x="15" s="1"/>
        <n x="12"/>
        <n x="18" s="1"/>
        <n x="28"/>
        <n x="14"/>
        <n x="16"/>
      </t>
    </mdx>
    <mdx n="7" f="v">
      <t c="10" fi="0">
        <n x="8"/>
        <n x="9"/>
        <n x="10"/>
        <n x="23"/>
        <n x="15" s="1"/>
        <n x="12"/>
        <n x="18" s="1"/>
        <n x="29"/>
        <n x="14"/>
        <n x="26"/>
      </t>
    </mdx>
    <mdx n="7" f="v">
      <t c="10" fi="0">
        <n x="8"/>
        <n x="9"/>
        <n x="10"/>
        <n x="23"/>
        <n x="15" s="1"/>
        <n x="12"/>
        <n x="18" s="1"/>
        <n x="29"/>
        <n x="14"/>
        <n x="16"/>
      </t>
    </mdx>
    <mdx n="7" f="v">
      <t c="10" fi="0">
        <n x="8"/>
        <n x="9"/>
        <n x="10"/>
        <n x="23"/>
        <n x="15" s="1"/>
        <n x="12"/>
        <n x="19" s="1"/>
        <n x="27"/>
        <n x="14"/>
        <n x="26"/>
      </t>
    </mdx>
    <mdx n="7" f="v">
      <t c="10" fi="0">
        <n x="8"/>
        <n x="9"/>
        <n x="10"/>
        <n x="23"/>
        <n x="15" s="1"/>
        <n x="12"/>
        <n x="19" s="1"/>
        <n x="27"/>
        <n x="14"/>
        <n x="16"/>
      </t>
    </mdx>
    <mdx n="7" f="v">
      <t c="10" fi="0">
        <n x="8"/>
        <n x="9"/>
        <n x="10"/>
        <n x="23"/>
        <n x="15" s="1"/>
        <n x="12"/>
        <n x="19" s="1"/>
        <n x="29"/>
        <n x="14"/>
        <n x="26"/>
      </t>
    </mdx>
    <mdx n="7" f="v">
      <t c="10" fi="0">
        <n x="8"/>
        <n x="9"/>
        <n x="10"/>
        <n x="23"/>
        <n x="15" s="1"/>
        <n x="12"/>
        <n x="19" s="1"/>
        <n x="29"/>
        <n x="14"/>
        <n x="16"/>
      </t>
    </mdx>
    <mdx n="7" f="v">
      <t c="10" fi="0">
        <n x="8"/>
        <n x="9"/>
        <n x="10"/>
        <n x="23"/>
        <n x="15" s="1"/>
        <n x="12"/>
        <n x="21" s="1"/>
        <n x="28"/>
        <n x="14"/>
        <n x="26"/>
      </t>
    </mdx>
    <mdx n="7" f="v">
      <t c="10" fi="0">
        <n x="8"/>
        <n x="9"/>
        <n x="10"/>
        <n x="23"/>
        <n x="15" s="1"/>
        <n x="12"/>
        <n x="21" s="1"/>
        <n x="28"/>
        <n x="14"/>
        <n x="16"/>
      </t>
    </mdx>
    <mdx n="7" f="v">
      <t c="10" fi="0">
        <n x="8"/>
        <n x="9"/>
        <n x="10"/>
        <n x="23"/>
        <n x="15" s="1"/>
        <n x="12"/>
        <n x="21" s="1"/>
        <n x="29"/>
        <n x="14"/>
        <n x="26"/>
      </t>
    </mdx>
    <mdx n="7" f="v">
      <t c="10" fi="0">
        <n x="8"/>
        <n x="9"/>
        <n x="10"/>
        <n x="23"/>
        <n x="15" s="1"/>
        <n x="12"/>
        <n x="21" s="1"/>
        <n x="29"/>
        <n x="14"/>
        <n x="16"/>
      </t>
    </mdx>
    <mdx n="7" f="v">
      <t c="10" fi="0">
        <n x="8"/>
        <n x="9"/>
        <n x="10"/>
        <n x="23"/>
        <n x="15" s="1"/>
        <n x="12"/>
        <n x="21" s="1"/>
        <n x="27"/>
        <n x="14"/>
        <n x="26"/>
      </t>
    </mdx>
    <mdx n="30" f="v">
      <t c="3">
        <n x="31"/>
        <n x="32"/>
        <n x="33"/>
      </t>
    </mdx>
    <mdx n="30" f="v">
      <t c="2">
        <n x="34"/>
        <n x="35"/>
      </t>
    </mdx>
    <mdx n="30" f="v">
      <t c="2">
        <n x="36"/>
        <n x="33"/>
      </t>
    </mdx>
    <mdx n="30" f="v">
      <t c="2">
        <n x="36"/>
        <n x="37"/>
      </t>
    </mdx>
    <mdx n="0" f="v">
      <t c="6">
        <n x="1"/>
        <n x="2"/>
        <n x="3"/>
        <n x="4"/>
        <n x="5"/>
        <n x="38"/>
      </t>
    </mdx>
  </mdxMetadata>
  <valueMetadata count="47">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valueMetadata>
</metadata>
</file>

<file path=xl/sharedStrings.xml><?xml version="1.0" encoding="utf-8"?>
<sst xmlns="http://schemas.openxmlformats.org/spreadsheetml/2006/main" count="3588" uniqueCount="1085">
  <si>
    <t>Impact Report Datasheet 2022</t>
  </si>
  <si>
    <t>This datasheet summarises our progress on key sustainability indicators. It provides supplementary information for our Impact Report and Annual Report.</t>
  </si>
  <si>
    <t>Index of indicators</t>
  </si>
  <si>
    <t>1. Environmental indicators</t>
  </si>
  <si>
    <t>1.1 Internal environmental performance</t>
  </si>
  <si>
    <t>1.2 Sustainable lending and investment</t>
  </si>
  <si>
    <t>2. Social indicators</t>
  </si>
  <si>
    <t>2.1 Customers</t>
  </si>
  <si>
    <t>2.2 Employees</t>
  </si>
  <si>
    <t>2.3 Supply chain</t>
  </si>
  <si>
    <t>2.4 Economic development</t>
  </si>
  <si>
    <t>2.5 Prudent risk</t>
  </si>
  <si>
    <t>2.6 Sustainability context</t>
  </si>
  <si>
    <t>3. Governance indicators</t>
  </si>
  <si>
    <t>3.1 Compliance</t>
  </si>
  <si>
    <t>3.2 Crime prevention</t>
  </si>
  <si>
    <t>3.3 Memberships and donations</t>
  </si>
  <si>
    <t>4. Other</t>
  </si>
  <si>
    <t>4.1 Glossary and definitions</t>
  </si>
  <si>
    <t>All figures are for the 12 months ended 31 December 2022 unless otherwise indicated.</t>
  </si>
  <si>
    <t>Back to content</t>
  </si>
  <si>
    <t>Indicator Index</t>
  </si>
  <si>
    <t>No.</t>
  </si>
  <si>
    <t>Type</t>
  </si>
  <si>
    <t>No. of sheet</t>
  </si>
  <si>
    <t>Name of sheet</t>
  </si>
  <si>
    <t>Name of table</t>
  </si>
  <si>
    <t>Indicator</t>
  </si>
  <si>
    <t>Environmental</t>
  </si>
  <si>
    <t>Internal environmental performance</t>
  </si>
  <si>
    <t xml:space="preserve">General data </t>
  </si>
  <si>
    <t>Staff</t>
  </si>
  <si>
    <t>Area</t>
  </si>
  <si>
    <t>Total energy consumption</t>
  </si>
  <si>
    <t>Total energy consumption within organisation</t>
  </si>
  <si>
    <t>Energy intensity</t>
  </si>
  <si>
    <t>Non-renewable fuel consumed</t>
  </si>
  <si>
    <t>Renewable fuel consumed</t>
  </si>
  <si>
    <t xml:space="preserve">Purchased electricity </t>
  </si>
  <si>
    <t>Purchased heating</t>
  </si>
  <si>
    <t xml:space="preserve">RE electricity produced and sold </t>
  </si>
  <si>
    <t>Building energy</t>
  </si>
  <si>
    <t>Own PV plants installed capacity</t>
  </si>
  <si>
    <t>Electricity production (fed into the grid, FiT)</t>
  </si>
  <si>
    <t>Electricity production (own consumption)</t>
  </si>
  <si>
    <t>Total energy consumption of buildings</t>
  </si>
  <si>
    <t>Electricity energy consumption</t>
  </si>
  <si>
    <t>Electricity from non-renewable energies</t>
  </si>
  <si>
    <t>Electricity from renewable energies</t>
  </si>
  <si>
    <t>Heating energy consumption</t>
  </si>
  <si>
    <t>Heating from non-renewable energies</t>
  </si>
  <si>
    <t>Heating from renewable energies</t>
  </si>
  <si>
    <t>Generators</t>
  </si>
  <si>
    <t>Cooking</t>
  </si>
  <si>
    <t>Transport</t>
  </si>
  <si>
    <t>Vehicle energy consumption</t>
  </si>
  <si>
    <t>Vehicles mileage</t>
  </si>
  <si>
    <t>Fuel efficiency</t>
  </si>
  <si>
    <t>Share of hybrid (plug-in) and e-cars</t>
  </si>
  <si>
    <t>All vehicles (average over the year)</t>
  </si>
  <si>
    <t>All vehicles (Dec)</t>
  </si>
  <si>
    <t>Gasoline (Dec)</t>
  </si>
  <si>
    <t>Diesel (Dec)</t>
  </si>
  <si>
    <t>Electric (Dec)</t>
  </si>
  <si>
    <t>Hybrid (Dec)</t>
  </si>
  <si>
    <t>Hybrid plug-in (Dec)</t>
  </si>
  <si>
    <t>Number of flights</t>
  </si>
  <si>
    <t>Distance of flights</t>
  </si>
  <si>
    <r>
      <t>CO</t>
    </r>
    <r>
      <rPr>
        <vertAlign val="subscript"/>
        <sz val="11"/>
        <color rgb="FF004F95"/>
        <rFont val="Arial"/>
        <family val="2"/>
      </rPr>
      <t>2</t>
    </r>
    <r>
      <rPr>
        <sz val="11"/>
        <color rgb="FF004F95"/>
        <rFont val="Arial"/>
        <family val="2"/>
      </rPr>
      <t xml:space="preserve"> emissions </t>
    </r>
  </si>
  <si>
    <r>
      <t>Total  CO</t>
    </r>
    <r>
      <rPr>
        <vertAlign val="subscript"/>
        <sz val="11"/>
        <rFont val="Arial"/>
        <family val="2"/>
      </rPr>
      <t>2</t>
    </r>
    <r>
      <rPr>
        <sz val="11"/>
        <rFont val="Arial"/>
        <family val="2"/>
      </rPr>
      <t xml:space="preserve"> emissions </t>
    </r>
  </si>
  <si>
    <r>
      <t>Total CO</t>
    </r>
    <r>
      <rPr>
        <vertAlign val="subscript"/>
        <sz val="11"/>
        <rFont val="Arial"/>
        <family val="2"/>
      </rPr>
      <t>2</t>
    </r>
    <r>
      <rPr>
        <sz val="11"/>
        <rFont val="Arial"/>
        <family val="2"/>
      </rPr>
      <t xml:space="preserve"> emissions intensity</t>
    </r>
  </si>
  <si>
    <r>
      <t>CO</t>
    </r>
    <r>
      <rPr>
        <vertAlign val="subscript"/>
        <sz val="11"/>
        <rFont val="Arial"/>
        <family val="2"/>
      </rPr>
      <t>2</t>
    </r>
    <r>
      <rPr>
        <sz val="11"/>
        <rFont val="Arial"/>
        <family val="2"/>
      </rPr>
      <t xml:space="preserve"> emissions by scope - Scope 1</t>
    </r>
  </si>
  <si>
    <r>
      <t>CO</t>
    </r>
    <r>
      <rPr>
        <vertAlign val="subscript"/>
        <sz val="11"/>
        <rFont val="Arial"/>
        <family val="2"/>
      </rPr>
      <t>2</t>
    </r>
    <r>
      <rPr>
        <sz val="11"/>
        <rFont val="Arial"/>
        <family val="2"/>
      </rPr>
      <t xml:space="preserve"> emissions by scope - Scope 2 location-based</t>
    </r>
  </si>
  <si>
    <r>
      <t>CO</t>
    </r>
    <r>
      <rPr>
        <vertAlign val="subscript"/>
        <sz val="11"/>
        <rFont val="Arial"/>
        <family val="2"/>
      </rPr>
      <t>2</t>
    </r>
    <r>
      <rPr>
        <sz val="11"/>
        <rFont val="Arial"/>
        <family val="2"/>
      </rPr>
      <t xml:space="preserve"> emissions by scope - Scope 2 market-based</t>
    </r>
  </si>
  <si>
    <r>
      <t>CO</t>
    </r>
    <r>
      <rPr>
        <vertAlign val="subscript"/>
        <sz val="11"/>
        <rFont val="Arial"/>
        <family val="2"/>
      </rPr>
      <t>2</t>
    </r>
    <r>
      <rPr>
        <sz val="11"/>
        <rFont val="Arial"/>
        <family val="2"/>
      </rPr>
      <t xml:space="preserve"> emissions by scope - Scope 3 (flights)</t>
    </r>
  </si>
  <si>
    <r>
      <t>CO</t>
    </r>
    <r>
      <rPr>
        <vertAlign val="subscript"/>
        <sz val="11"/>
        <rFont val="Arial"/>
        <family val="2"/>
      </rPr>
      <t>2</t>
    </r>
    <r>
      <rPr>
        <sz val="11"/>
        <rFont val="Arial"/>
        <family val="2"/>
      </rPr>
      <t xml:space="preserve"> emissions intensity by scope - Scope 1</t>
    </r>
  </si>
  <si>
    <r>
      <t>CO</t>
    </r>
    <r>
      <rPr>
        <vertAlign val="subscript"/>
        <sz val="11"/>
        <rFont val="Arial"/>
        <family val="2"/>
      </rPr>
      <t>2</t>
    </r>
    <r>
      <rPr>
        <sz val="11"/>
        <rFont val="Arial"/>
        <family val="2"/>
      </rPr>
      <t xml:space="preserve"> emissions intensity by scope - Scope 2 market-based</t>
    </r>
  </si>
  <si>
    <r>
      <t>CO</t>
    </r>
    <r>
      <rPr>
        <vertAlign val="subscript"/>
        <sz val="11"/>
        <rFont val="Arial"/>
        <family val="2"/>
      </rPr>
      <t>2</t>
    </r>
    <r>
      <rPr>
        <sz val="11"/>
        <rFont val="Arial"/>
        <family val="2"/>
      </rPr>
      <t xml:space="preserve"> emissions intensity by scope - Scope 3 (flights)</t>
    </r>
  </si>
  <si>
    <r>
      <t>CO</t>
    </r>
    <r>
      <rPr>
        <vertAlign val="subscript"/>
        <sz val="11"/>
        <rFont val="Arial"/>
        <family val="2"/>
      </rPr>
      <t>2</t>
    </r>
    <r>
      <rPr>
        <sz val="11"/>
        <rFont val="Arial"/>
        <family val="2"/>
      </rPr>
      <t xml:space="preserve"> emissions by main origins - Road travel</t>
    </r>
  </si>
  <si>
    <r>
      <t>CO</t>
    </r>
    <r>
      <rPr>
        <vertAlign val="subscript"/>
        <sz val="11"/>
        <rFont val="Arial"/>
        <family val="2"/>
      </rPr>
      <t>2</t>
    </r>
    <r>
      <rPr>
        <sz val="11"/>
        <rFont val="Arial"/>
        <family val="2"/>
      </rPr>
      <t xml:space="preserve"> emissions by main origins - Air travel</t>
    </r>
  </si>
  <si>
    <r>
      <t>CO</t>
    </r>
    <r>
      <rPr>
        <vertAlign val="subscript"/>
        <sz val="11"/>
        <rFont val="Arial"/>
        <family val="2"/>
      </rPr>
      <t>2</t>
    </r>
    <r>
      <rPr>
        <sz val="11"/>
        <rFont val="Arial"/>
        <family val="2"/>
      </rPr>
      <t xml:space="preserve"> emissions by main origins - Electricity</t>
    </r>
  </si>
  <si>
    <r>
      <t>CO</t>
    </r>
    <r>
      <rPr>
        <vertAlign val="subscript"/>
        <sz val="11"/>
        <rFont val="Arial"/>
        <family val="2"/>
      </rPr>
      <t>2</t>
    </r>
    <r>
      <rPr>
        <sz val="11"/>
        <rFont val="Arial"/>
        <family val="2"/>
      </rPr>
      <t xml:space="preserve"> emissions by main origins - Heating</t>
    </r>
  </si>
  <si>
    <r>
      <t>CO</t>
    </r>
    <r>
      <rPr>
        <vertAlign val="subscript"/>
        <sz val="11"/>
        <rFont val="Arial"/>
        <family val="2"/>
      </rPr>
      <t>2</t>
    </r>
    <r>
      <rPr>
        <sz val="11"/>
        <rFont val="Arial"/>
        <family val="2"/>
      </rPr>
      <t xml:space="preserve"> emissions avoided through electricity produced, solar PV </t>
    </r>
  </si>
  <si>
    <r>
      <t>CO</t>
    </r>
    <r>
      <rPr>
        <vertAlign val="subscript"/>
        <sz val="11"/>
        <rFont val="Arial"/>
        <family val="2"/>
      </rPr>
      <t>2</t>
    </r>
    <r>
      <rPr>
        <sz val="11"/>
        <rFont val="Arial"/>
        <family val="2"/>
      </rPr>
      <t xml:space="preserve"> emissions offset through compensation payments </t>
    </r>
  </si>
  <si>
    <t>Water</t>
  </si>
  <si>
    <t>Total water consumption</t>
  </si>
  <si>
    <t xml:space="preserve">Indoor water consumption </t>
  </si>
  <si>
    <t>Outdoor water use (irrigation)</t>
  </si>
  <si>
    <t>Indoor water consumption intensity</t>
  </si>
  <si>
    <t>Water from public/private water utility</t>
  </si>
  <si>
    <t>Water from rainwater collection</t>
  </si>
  <si>
    <t>Printing paper</t>
  </si>
  <si>
    <t>Total printing paper consumption</t>
  </si>
  <si>
    <t>Printing paper consumption intensity</t>
  </si>
  <si>
    <t>of which recycled or certified</t>
  </si>
  <si>
    <t>Waste</t>
  </si>
  <si>
    <t>Total waste</t>
  </si>
  <si>
    <t>Total waste intensity</t>
  </si>
  <si>
    <t>Total paper waste</t>
  </si>
  <si>
    <t>% paper waste recycled</t>
  </si>
  <si>
    <t>Total electronic waste</t>
  </si>
  <si>
    <t>% electronic waste recycled</t>
  </si>
  <si>
    <t>Total plastic waste</t>
  </si>
  <si>
    <t>Total other waste</t>
  </si>
  <si>
    <t xml:space="preserve">Reusable electronic equipment </t>
  </si>
  <si>
    <t>Total reusable electronic equipment</t>
  </si>
  <si>
    <t>Sustainable lending and investment</t>
  </si>
  <si>
    <t>Environmental and social risk management</t>
  </si>
  <si>
    <t>Environmental risk category - low</t>
  </si>
  <si>
    <t>Environmental risk category - medium</t>
  </si>
  <si>
    <t>Environmental risk category - high</t>
  </si>
  <si>
    <t>Environmental risk category - not applicable</t>
  </si>
  <si>
    <t>Green loan portfolio</t>
  </si>
  <si>
    <t>Volume of green loans to business clients (EUR m, gross)</t>
  </si>
  <si>
    <t>Number of green loans to business clients</t>
  </si>
  <si>
    <t>Volume of green loans to private clients (EUR m, gross)</t>
  </si>
  <si>
    <t>Number of green loans to private clients</t>
  </si>
  <si>
    <t>Total volume of green loan portfolio (EUR m, gross)</t>
  </si>
  <si>
    <t>Green loan portfolio as a share of total loan portfolio</t>
  </si>
  <si>
    <t>Total number of green loans</t>
  </si>
  <si>
    <t>Green loan portfolio by investment category</t>
  </si>
  <si>
    <t>Energy Efficiency - Volume (EUR m, gross)</t>
  </si>
  <si>
    <t>Energy Efficiency - Number of loans</t>
  </si>
  <si>
    <t>Renewable Energy - Volume (EUR m, gross)</t>
  </si>
  <si>
    <t>Renewable Energy - Number of loans</t>
  </si>
  <si>
    <t>Environmentally friendly projects - Volume (EUR m, gross)</t>
  </si>
  <si>
    <t>Environmentally friendly projects - Number of loans</t>
  </si>
  <si>
    <t>Breakdown of the renewable energy loan portfolio</t>
  </si>
  <si>
    <t>PV Project Finance (EUR m)</t>
  </si>
  <si>
    <t>PV Rooftop (EUR m)</t>
  </si>
  <si>
    <t>Other RE loans (EUR m)</t>
  </si>
  <si>
    <t>Capacity installed of PV Project Finance (in MWp)</t>
  </si>
  <si>
    <t>Capacity installed of PV Rooftop (in MWp)</t>
  </si>
  <si>
    <t xml:space="preserve">Share of green investment loans in total investment loans </t>
  </si>
  <si>
    <t>Share of green investment loans in total investment loans (%)</t>
  </si>
  <si>
    <t>Disbursed green loans (original principal)</t>
  </si>
  <si>
    <t xml:space="preserve">Volume of disbursed loans (EUR m) </t>
  </si>
  <si>
    <t xml:space="preserve">Portfolio quality indicators for green loan portfolio </t>
  </si>
  <si>
    <t>Share of defaulted loans</t>
  </si>
  <si>
    <t>Share of defaulted loans - without contribution of PCB Ukraine</t>
  </si>
  <si>
    <t>Impact of renewable energy projects in loan portfolio</t>
  </si>
  <si>
    <t>Number of RE projects - Solar</t>
  </si>
  <si>
    <t>Number of RE projects - Hydro</t>
  </si>
  <si>
    <t>Number of RE projects - Biomass</t>
  </si>
  <si>
    <t>Number of RE projects - Total</t>
  </si>
  <si>
    <t>Installed capacity (MW) of RE projects - Solar</t>
  </si>
  <si>
    <t>Installed capacity (MW) of RE projects - Hydro</t>
  </si>
  <si>
    <t>Installed capacity (MW) of RE projects - Biomass</t>
  </si>
  <si>
    <t>Installed capacity (MW) of RE projects - Total</t>
  </si>
  <si>
    <t>Electricity generated (in MWh) of RE projects - Solar</t>
  </si>
  <si>
    <t>Electricity generated (in MWh) of RE projects - Hydro</t>
  </si>
  <si>
    <t>Electricity generated (in MWh) of RE projects - Biomass</t>
  </si>
  <si>
    <t>Electricity generated (in MWh) of RE projects - Total</t>
  </si>
  <si>
    <r>
      <t>tCO</t>
    </r>
    <r>
      <rPr>
        <vertAlign val="subscript"/>
        <sz val="11"/>
        <rFont val="Arial"/>
        <family val="2"/>
      </rPr>
      <t>2</t>
    </r>
    <r>
      <rPr>
        <sz val="11"/>
        <rFont val="Arial"/>
        <family val="2"/>
      </rPr>
      <t xml:space="preserve"> emissions avoided through RE projects - Solar</t>
    </r>
  </si>
  <si>
    <r>
      <t>tCO</t>
    </r>
    <r>
      <rPr>
        <vertAlign val="subscript"/>
        <sz val="11"/>
        <rFont val="Arial"/>
        <family val="2"/>
      </rPr>
      <t>2</t>
    </r>
    <r>
      <rPr>
        <sz val="11"/>
        <rFont val="Arial"/>
        <family val="2"/>
      </rPr>
      <t xml:space="preserve"> emissions avoided through RE projects - Hydro</t>
    </r>
  </si>
  <si>
    <r>
      <t>tCO</t>
    </r>
    <r>
      <rPr>
        <vertAlign val="subscript"/>
        <sz val="11"/>
        <rFont val="Arial"/>
        <family val="2"/>
      </rPr>
      <t>2</t>
    </r>
    <r>
      <rPr>
        <sz val="11"/>
        <rFont val="Arial"/>
        <family val="2"/>
      </rPr>
      <t xml:space="preserve"> emissions avoided through RE projects - Biomass</t>
    </r>
  </si>
  <si>
    <r>
      <t>tCO</t>
    </r>
    <r>
      <rPr>
        <vertAlign val="subscript"/>
        <sz val="11"/>
        <rFont val="Arial"/>
        <family val="2"/>
      </rPr>
      <t>2</t>
    </r>
    <r>
      <rPr>
        <sz val="11"/>
        <rFont val="Arial"/>
        <family val="2"/>
      </rPr>
      <t xml:space="preserve"> emissions avoided through RE projects - Total</t>
    </r>
  </si>
  <si>
    <t>GHG emissions of lending portfolio</t>
  </si>
  <si>
    <t>Business loans - Total outstanding (EUR m)</t>
  </si>
  <si>
    <t>Project finance - Total outstanding (EUR m)</t>
  </si>
  <si>
    <t>Mortgages - Total outstanding (EUR m)</t>
  </si>
  <si>
    <t>Motor vehicle loans - Total outstanding (EUR m)</t>
  </si>
  <si>
    <t>Out of scope - Total outstanding (EUR m)</t>
  </si>
  <si>
    <r>
      <t>Business loans - Attributed emissions (Ton CO</t>
    </r>
    <r>
      <rPr>
        <vertAlign val="subscript"/>
        <sz val="11"/>
        <rFont val="Arial"/>
        <family val="2"/>
      </rPr>
      <t>2</t>
    </r>
    <r>
      <rPr>
        <sz val="11"/>
        <rFont val="Arial"/>
        <family val="2"/>
      </rPr>
      <t xml:space="preserve"> eq.)</t>
    </r>
  </si>
  <si>
    <r>
      <t>Project finance - Attributed emissions (Ton CO</t>
    </r>
    <r>
      <rPr>
        <vertAlign val="subscript"/>
        <sz val="11"/>
        <rFont val="Arial"/>
        <family val="2"/>
      </rPr>
      <t>2</t>
    </r>
    <r>
      <rPr>
        <sz val="11"/>
        <rFont val="Arial"/>
        <family val="2"/>
      </rPr>
      <t xml:space="preserve"> eq.)</t>
    </r>
  </si>
  <si>
    <t>Mortgages - Attributed emissions (Ton CO2 eq.)</t>
  </si>
  <si>
    <r>
      <t>Motor vehicle loans - Attributed emissions (Ton CO</t>
    </r>
    <r>
      <rPr>
        <vertAlign val="subscript"/>
        <sz val="11"/>
        <rFont val="Arial"/>
        <family val="2"/>
      </rPr>
      <t>2</t>
    </r>
    <r>
      <rPr>
        <sz val="11"/>
        <rFont val="Arial"/>
        <family val="2"/>
      </rPr>
      <t xml:space="preserve"> eq.)</t>
    </r>
  </si>
  <si>
    <r>
      <t>Out of scope - Attributed emissions (Ton CO</t>
    </r>
    <r>
      <rPr>
        <vertAlign val="subscript"/>
        <sz val="11"/>
        <rFont val="Arial"/>
        <family val="2"/>
      </rPr>
      <t>2</t>
    </r>
    <r>
      <rPr>
        <sz val="11"/>
        <rFont val="Arial"/>
        <family val="2"/>
      </rPr>
      <t xml:space="preserve"> eq.)</t>
    </r>
  </si>
  <si>
    <r>
      <t>Business loans - Emission intensity (kton CO</t>
    </r>
    <r>
      <rPr>
        <vertAlign val="subscript"/>
        <sz val="11"/>
        <rFont val="Arial"/>
        <family val="2"/>
      </rPr>
      <t>2</t>
    </r>
    <r>
      <rPr>
        <sz val="11"/>
        <rFont val="Arial"/>
        <family val="2"/>
      </rPr>
      <t xml:space="preserve"> eq./EUR bn)</t>
    </r>
  </si>
  <si>
    <r>
      <t>Project finance - Emission intensity (kton CO</t>
    </r>
    <r>
      <rPr>
        <vertAlign val="subscript"/>
        <sz val="11"/>
        <rFont val="Arial"/>
        <family val="2"/>
      </rPr>
      <t>2</t>
    </r>
    <r>
      <rPr>
        <sz val="11"/>
        <rFont val="Arial"/>
        <family val="2"/>
      </rPr>
      <t xml:space="preserve"> eq./EUR bn)</t>
    </r>
  </si>
  <si>
    <r>
      <t>Mortgages - Emission intensity (kton CO</t>
    </r>
    <r>
      <rPr>
        <vertAlign val="subscript"/>
        <sz val="11"/>
        <rFont val="Arial"/>
        <family val="2"/>
      </rPr>
      <t>2</t>
    </r>
    <r>
      <rPr>
        <sz val="11"/>
        <rFont val="Arial"/>
        <family val="2"/>
      </rPr>
      <t xml:space="preserve"> eq./EUR bn)</t>
    </r>
  </si>
  <si>
    <r>
      <t>Motor vehicle loans - Emission intensity (kton CO</t>
    </r>
    <r>
      <rPr>
        <vertAlign val="subscript"/>
        <sz val="11"/>
        <rFont val="Arial"/>
        <family val="2"/>
      </rPr>
      <t>2</t>
    </r>
    <r>
      <rPr>
        <sz val="11"/>
        <rFont val="Arial"/>
        <family val="2"/>
      </rPr>
      <t xml:space="preserve"> eq./EUR bn)</t>
    </r>
  </si>
  <si>
    <r>
      <t>Out-of-scope - Emission intensity (kton CO</t>
    </r>
    <r>
      <rPr>
        <vertAlign val="subscript"/>
        <sz val="11"/>
        <rFont val="Arial"/>
        <family val="2"/>
      </rPr>
      <t>2</t>
    </r>
    <r>
      <rPr>
        <sz val="11"/>
        <rFont val="Arial"/>
        <family val="2"/>
      </rPr>
      <t xml:space="preserve"> eq./EUR bn)</t>
    </r>
  </si>
  <si>
    <r>
      <t>Business loans - Attributed emissions (Ton CO</t>
    </r>
    <r>
      <rPr>
        <vertAlign val="subscript"/>
        <sz val="11"/>
        <rFont val="Arial"/>
        <family val="2"/>
      </rPr>
      <t>2</t>
    </r>
    <r>
      <rPr>
        <sz val="11"/>
        <rFont val="Arial"/>
        <family val="2"/>
      </rPr>
      <t xml:space="preserve"> eq.) 2021</t>
    </r>
  </si>
  <si>
    <r>
      <t>Project finance - Attributed emissions (Ton CO</t>
    </r>
    <r>
      <rPr>
        <vertAlign val="subscript"/>
        <sz val="11"/>
        <rFont val="Arial"/>
        <family val="2"/>
      </rPr>
      <t>2</t>
    </r>
    <r>
      <rPr>
        <sz val="11"/>
        <rFont val="Arial"/>
        <family val="2"/>
      </rPr>
      <t xml:space="preserve"> eq.) 2021</t>
    </r>
  </si>
  <si>
    <r>
      <t>Mortgages - Attributed emissions (Ton CO</t>
    </r>
    <r>
      <rPr>
        <vertAlign val="subscript"/>
        <sz val="11"/>
        <rFont val="Arial"/>
        <family val="2"/>
      </rPr>
      <t>2</t>
    </r>
    <r>
      <rPr>
        <sz val="11"/>
        <rFont val="Arial"/>
        <family val="2"/>
      </rPr>
      <t xml:space="preserve"> eq.) 2021</t>
    </r>
  </si>
  <si>
    <r>
      <t>Motor Vehicle Loans - Attributed emissions (Ton CO</t>
    </r>
    <r>
      <rPr>
        <vertAlign val="subscript"/>
        <sz val="11"/>
        <rFont val="Arial"/>
        <family val="2"/>
      </rPr>
      <t>2</t>
    </r>
    <r>
      <rPr>
        <sz val="11"/>
        <rFont val="Arial"/>
        <family val="2"/>
      </rPr>
      <t xml:space="preserve"> eq.) 2021</t>
    </r>
  </si>
  <si>
    <r>
      <t>Out of scope - Attributed emissions (Ton CO</t>
    </r>
    <r>
      <rPr>
        <vertAlign val="subscript"/>
        <sz val="11"/>
        <rFont val="Arial"/>
        <family val="2"/>
      </rPr>
      <t>2</t>
    </r>
    <r>
      <rPr>
        <sz val="11"/>
        <rFont val="Arial"/>
        <family val="2"/>
      </rPr>
      <t xml:space="preserve"> eq.) 2021</t>
    </r>
  </si>
  <si>
    <t>GHG emissions of lending portfolio by sector activity</t>
  </si>
  <si>
    <t>GHG emissions of lending portfolio by sector activity - Total outstanding (EUR m)</t>
  </si>
  <si>
    <r>
      <t>GHG emissions of lending portfolio by sector activity - Attributed emissions (Ton CO</t>
    </r>
    <r>
      <rPr>
        <vertAlign val="subscript"/>
        <sz val="11"/>
        <rFont val="Arial"/>
        <family val="2"/>
      </rPr>
      <t>2</t>
    </r>
    <r>
      <rPr>
        <sz val="11"/>
        <rFont val="Arial"/>
        <family val="2"/>
      </rPr>
      <t xml:space="preserve"> eq.)</t>
    </r>
  </si>
  <si>
    <r>
      <t>GHG emissions of lending portfolio by sector activity - Emission intensity (kton CO</t>
    </r>
    <r>
      <rPr>
        <vertAlign val="subscript"/>
        <sz val="11"/>
        <rFont val="Arial"/>
        <family val="2"/>
      </rPr>
      <t>2</t>
    </r>
    <r>
      <rPr>
        <sz val="11"/>
        <rFont val="Arial"/>
        <family val="2"/>
      </rPr>
      <t xml:space="preserve"> eq./EUR bn)</t>
    </r>
  </si>
  <si>
    <t>GHG emissions of lending portfolio by sector activity - Data quality score</t>
  </si>
  <si>
    <t>EU Taxonomy group figures</t>
  </si>
  <si>
    <t>Total assets (EUR m)</t>
  </si>
  <si>
    <t>of which Central Bank balances</t>
  </si>
  <si>
    <t>of which Loans and advances to customers</t>
  </si>
  <si>
    <t>of which Derivative financial assets</t>
  </si>
  <si>
    <t>of which Other</t>
  </si>
  <si>
    <t>Assets with clients subject to NFRD disclosure obligations</t>
  </si>
  <si>
    <t>Taxonomy eligible assets</t>
  </si>
  <si>
    <t>Proportion in total assets of Taxonomy-eligible assets</t>
  </si>
  <si>
    <t>Proportion in total assets of Taxonomy-non-eligible assets</t>
  </si>
  <si>
    <t>Proportion in total assets of  Exposures to Central Banks, Central Governments acc. to Art. 7 (1) DA</t>
  </si>
  <si>
    <t>Proportion in total assets of Derivatives ref. to Art. 7 (2) DA</t>
  </si>
  <si>
    <t>Proportion in total assets of Exposures ref. to Art. 7 (3) DA</t>
  </si>
  <si>
    <t>EU Taxonomy figures per region</t>
  </si>
  <si>
    <t>Total loan portfolio (EUR m)</t>
  </si>
  <si>
    <t>Assets with clients subject to NFRD disclosure obligations (EUR m)</t>
  </si>
  <si>
    <t>Taxonomy-eligible assets (EUR m) - Climate Change Adaptation</t>
  </si>
  <si>
    <t>Taxonomy-eligible assets (EUR m) - Climate Change Mitigation</t>
  </si>
  <si>
    <t>SME loans in eligible sectors (EUR m) - Climate Change Adaptation</t>
  </si>
  <si>
    <t>SME loans in eligible sectors (EUR m) - Climate Change Mitigation</t>
  </si>
  <si>
    <t>Proportion of taxonomy-eligible assets in total assets (%) - Climate Change Adaptation</t>
  </si>
  <si>
    <t>Proportion of taxonomy-eligible assets in total assets (%) - Climate Change Mitigation</t>
  </si>
  <si>
    <t>Social</t>
  </si>
  <si>
    <t>Customers</t>
  </si>
  <si>
    <t>Loan portfolio by initial size (EUR m, gross)</t>
  </si>
  <si>
    <t>&lt;=50000</t>
  </si>
  <si>
    <t>50,001-250,000</t>
  </si>
  <si>
    <t>250,001-500,000</t>
  </si>
  <si>
    <t>500,001-1.5m</t>
  </si>
  <si>
    <t>&gt;1.5m</t>
  </si>
  <si>
    <t>Total</t>
  </si>
  <si>
    <t>Business loan portfolio, by sector (EUR m, gross)</t>
  </si>
  <si>
    <t>Wholesale and trade</t>
  </si>
  <si>
    <t>Agriculture, forestry and fishing</t>
  </si>
  <si>
    <t>Production</t>
  </si>
  <si>
    <t>Transportation and storage</t>
  </si>
  <si>
    <t>Electricity, gas, steam and air conditioning supply</t>
  </si>
  <si>
    <t>Construction and real estate</t>
  </si>
  <si>
    <t>Hotel, restaurant and catering</t>
  </si>
  <si>
    <t>Others</t>
  </si>
  <si>
    <t xml:space="preserve">Total </t>
  </si>
  <si>
    <t>Automation of transactions</t>
  </si>
  <si>
    <t>Total number of transactions</t>
  </si>
  <si>
    <t>Electronic transactions via e-banking</t>
  </si>
  <si>
    <t>POS transactions</t>
  </si>
  <si>
    <t>ATM operations (incl. drop box)</t>
  </si>
  <si>
    <t>Standing order transactions</t>
  </si>
  <si>
    <t>Transactions using paper payment orders</t>
  </si>
  <si>
    <t>Transactions performed at cash desk</t>
  </si>
  <si>
    <t>Employees</t>
  </si>
  <si>
    <t>Diversity of governance bodies and employees</t>
  </si>
  <si>
    <r>
      <t>Total number of staff</t>
    </r>
    <r>
      <rPr>
        <vertAlign val="superscript"/>
        <sz val="11"/>
        <rFont val="Arial"/>
        <family val="2"/>
      </rPr>
      <t>1</t>
    </r>
    <r>
      <rPr>
        <sz val="11"/>
        <rFont val="Arial"/>
        <family val="2"/>
      </rPr>
      <t xml:space="preserve"> </t>
    </r>
  </si>
  <si>
    <t>Women</t>
  </si>
  <si>
    <t>Men</t>
  </si>
  <si>
    <t>Supervisory Board - Number</t>
  </si>
  <si>
    <t>Supervisory Board - Women (%)</t>
  </si>
  <si>
    <t>Supervisory Board - Men (%)</t>
  </si>
  <si>
    <t>Supervisory Board - Age &lt;30</t>
  </si>
  <si>
    <t>Supervisory Board - Age 30-50</t>
  </si>
  <si>
    <t>Supervisory Board - Age &gt;50</t>
  </si>
  <si>
    <t>Management Board - Number</t>
  </si>
  <si>
    <t>Management Board - Women (%)</t>
  </si>
  <si>
    <t>Management Board - Men (%)</t>
  </si>
  <si>
    <t>Management Board - Age &lt;30</t>
  </si>
  <si>
    <t>Management Board - Age 30-50</t>
  </si>
  <si>
    <t>Management Board - Age &gt;50</t>
  </si>
  <si>
    <t>Middle Management - Number</t>
  </si>
  <si>
    <t>Middle Management - Women (%)</t>
  </si>
  <si>
    <t>Middle Management - Men (%)</t>
  </si>
  <si>
    <t>Middle Management - Age &lt;30</t>
  </si>
  <si>
    <t>Middle Management - Age 30-50</t>
  </si>
  <si>
    <t>Middle Management - Age &gt;50</t>
  </si>
  <si>
    <t>Specialists - Number</t>
  </si>
  <si>
    <t>Specialists - Women (%)</t>
  </si>
  <si>
    <t>Specialists - Men (%)</t>
  </si>
  <si>
    <t>Specialists - Age &lt;30</t>
  </si>
  <si>
    <t>Specialists - Age 30-50</t>
  </si>
  <si>
    <t>Specialists - Age &gt;50</t>
  </si>
  <si>
    <t>Non-guaranteed hours employees - Number</t>
  </si>
  <si>
    <t>Non-guaranteed hours employees - Women (%)</t>
  </si>
  <si>
    <t>Non-guaranteed hours employees - Men (%)</t>
  </si>
  <si>
    <t>Non-guaranteed hours employees - Age &lt;30</t>
  </si>
  <si>
    <t>Non-guaranteed hours employees - Age 30-50</t>
  </si>
  <si>
    <t>Non-guaranteed hours employees - Age &gt;50</t>
  </si>
  <si>
    <t>Non-employee workers (Dec 2022)</t>
  </si>
  <si>
    <t>Number</t>
  </si>
  <si>
    <t>Information on employees</t>
  </si>
  <si>
    <t>Permanent/full-time - Number of women</t>
  </si>
  <si>
    <t>Permanent/full-time - Number of men</t>
  </si>
  <si>
    <t>Permanent/part-time - Number of women</t>
  </si>
  <si>
    <t>Permanent/part-time - Number of men</t>
  </si>
  <si>
    <t>Temporary/full-time - Number of women</t>
  </si>
  <si>
    <t>Temporary/full-time - Number of men</t>
  </si>
  <si>
    <t>Temporary/part-time - Number of women</t>
  </si>
  <si>
    <t>Temporary/part-time - Number of men</t>
  </si>
  <si>
    <t>Non-guaranteed hours employees - Number of women</t>
  </si>
  <si>
    <t>Non-guaranteed hours employees - Number of men</t>
  </si>
  <si>
    <t>Collective Bargaining</t>
  </si>
  <si>
    <t>Share of total employees covered by collective bargaining agreements</t>
  </si>
  <si>
    <t>Fair treatment and local representation in management positions</t>
  </si>
  <si>
    <t>Annual total compensation ratio (Management Board included)</t>
  </si>
  <si>
    <t>Proportion of Management Board members hired from the local community (%)</t>
  </si>
  <si>
    <r>
      <t>Average ratio of entry level wage to local minimum wage</t>
    </r>
    <r>
      <rPr>
        <vertAlign val="superscript"/>
        <sz val="11"/>
        <rFont val="Arial"/>
        <family val="2"/>
      </rPr>
      <t>1</t>
    </r>
    <r>
      <rPr>
        <sz val="11"/>
        <rFont val="Arial"/>
        <family val="2"/>
      </rPr>
      <t xml:space="preserve"> - Women</t>
    </r>
  </si>
  <si>
    <r>
      <t>Average ratio of entry level wage to local minimum wage</t>
    </r>
    <r>
      <rPr>
        <vertAlign val="superscript"/>
        <sz val="11"/>
        <rFont val="Arial"/>
        <family val="2"/>
      </rPr>
      <t>1</t>
    </r>
    <r>
      <rPr>
        <sz val="11"/>
        <rFont val="Arial"/>
        <family val="2"/>
      </rPr>
      <t xml:space="preserve"> - Men</t>
    </r>
  </si>
  <si>
    <t>New employee hires, seniority and employee turnover</t>
  </si>
  <si>
    <t>New employees hires - Total (no.)</t>
  </si>
  <si>
    <t xml:space="preserve">New employees hires - Total rate (%) </t>
  </si>
  <si>
    <t xml:space="preserve">New employees hires - Women (no.) </t>
  </si>
  <si>
    <t xml:space="preserve">New employees hires - Women rate (%) </t>
  </si>
  <si>
    <t>New employees hires - Men (no.)</t>
  </si>
  <si>
    <t>New employees hires - Men rate (%)</t>
  </si>
  <si>
    <t>New employees hires - Age &lt;30 (no.)</t>
  </si>
  <si>
    <t>New employees hires - Age &lt;30 rate (%)</t>
  </si>
  <si>
    <t>New employees hires - Age 30-50 (no.)</t>
  </si>
  <si>
    <t>New employees hires - Age 30-50 rate (%)</t>
  </si>
  <si>
    <t>New employees hires - Age &gt;50 (no.)</t>
  </si>
  <si>
    <t>New employees hires - Age &gt;50 rate (%)</t>
  </si>
  <si>
    <t>Share of staff for which ProCredit was the first employer</t>
  </si>
  <si>
    <t xml:space="preserve">Average seniority by gender (in years) - Women in total staff </t>
  </si>
  <si>
    <t>Average seniority by gender (in years) - Men in total staff</t>
  </si>
  <si>
    <t>Average seniority by gender (in years) - Women in Management Board</t>
  </si>
  <si>
    <t>Average seniority by gender (in years) - Men in Management Board</t>
  </si>
  <si>
    <t>Employee turnover - Total (no.)</t>
  </si>
  <si>
    <t xml:space="preserve">Employee turnover - Total rate (%) </t>
  </si>
  <si>
    <t xml:space="preserve">Employee turnover - Women (no.) </t>
  </si>
  <si>
    <t xml:space="preserve">Employee turnover - Women rate (%) </t>
  </si>
  <si>
    <t>Employee turnover - Men (no.)</t>
  </si>
  <si>
    <t>Employee turnover - Men rate (%)</t>
  </si>
  <si>
    <t>Employee turnover - Age &lt;30 (no.)</t>
  </si>
  <si>
    <t>Employee turnover - Age &lt;30 rate (%)</t>
  </si>
  <si>
    <t>Employee turnover - Age 30-50 (no.)</t>
  </si>
  <si>
    <t>Employee turnover - Age 30-50 rate (%)</t>
  </si>
  <si>
    <t>Employee turnover - Age &gt;50 (no.)</t>
  </si>
  <si>
    <t>Employee turnover - Age &gt;50 rate (%)</t>
  </si>
  <si>
    <t>Persons with disabilities</t>
  </si>
  <si>
    <t>Share of persons with disabilities</t>
  </si>
  <si>
    <t xml:space="preserve">Work life-balance </t>
  </si>
  <si>
    <t>Share of employees entitled to take family-related leaves (%)</t>
  </si>
  <si>
    <t>Share of employees entitled that took family-related leaves (%)</t>
  </si>
  <si>
    <t>Health and safety</t>
  </si>
  <si>
    <t>Number of fatalities as a result of work-related injuries and work-related ill health</t>
  </si>
  <si>
    <t>Number of recordable work-related accidents</t>
  </si>
  <si>
    <t>Number of cases of recordable work-related ill health</t>
  </si>
  <si>
    <t>Staff development</t>
  </si>
  <si>
    <t>Share of employees participated in regular performance and career development reviews (%) - Total</t>
  </si>
  <si>
    <t>Share of employees participated in regular performance and career development reviews (%) - Women</t>
  </si>
  <si>
    <t>Share of employees participated in regular performance and career development reviews (%) - Men</t>
  </si>
  <si>
    <t>Share of employees participated in regular performance and career development reviews (%) - Middle Management</t>
  </si>
  <si>
    <t>Share of employees participated in regular performance and career development reviews (%) - Specialist</t>
  </si>
  <si>
    <t>Total hours in training</t>
  </si>
  <si>
    <t>Average hours of training per year per employee - Total</t>
  </si>
  <si>
    <t>Average hours of training per year per employee - Women</t>
  </si>
  <si>
    <t>Average hours of training per year per employee - Men</t>
  </si>
  <si>
    <t>Average hours of training per year per employee - Management Board</t>
  </si>
  <si>
    <t>Average hours of training per year per employee - Middle Management</t>
  </si>
  <si>
    <t>Average hours of training per year per employee - Specialist</t>
  </si>
  <si>
    <t>ProCredit Onboarding Programme - Number of applicants during the reporting period</t>
  </si>
  <si>
    <t>ProCredit Onboarding Programme - Number of selected applicants during the reporting period</t>
  </si>
  <si>
    <t>ProCredit Onboarding Programme - Number of graduates during the reporting period</t>
  </si>
  <si>
    <t>ProCredit Onboarding Programme - Share of total graduates in total staff (%)</t>
  </si>
  <si>
    <t>ProCredit Academy - Total number of current staff graduated from or currently attending the Banker and Management Academies</t>
  </si>
  <si>
    <t xml:space="preserve">ProCredit Academy - Share of current staff graduated from or currently attending the Banker and Management Academies </t>
  </si>
  <si>
    <t xml:space="preserve">Employee training on human rights policies or procedures and environmental aspects - Total hours of Code of Conduct training </t>
  </si>
  <si>
    <t>Employee training on human rights policies or procedures and environmental aspects - Total hours of environmental training</t>
  </si>
  <si>
    <t>Investment in training - Annual investment in employee training (EUR m)</t>
  </si>
  <si>
    <t>Investment in training - Annual investment in employee training per employee (EUR)</t>
  </si>
  <si>
    <t>Management Academy graduates by gender</t>
  </si>
  <si>
    <t xml:space="preserve">Number of Management Academy graduates by gender - Women </t>
  </si>
  <si>
    <t xml:space="preserve">Number of Management Academy graduates by gender - Men </t>
  </si>
  <si>
    <t>Supply chain</t>
  </si>
  <si>
    <t xml:space="preserve">Total number of sustainable suppliers </t>
  </si>
  <si>
    <t>Share of sustainable suppliers (%)</t>
  </si>
  <si>
    <t>Share by turnover (%)</t>
  </si>
  <si>
    <t>Due diligence screening</t>
  </si>
  <si>
    <t>Share of suppliers screening on - Exclusion list (human and labour rights, child labour, and others)1</t>
  </si>
  <si>
    <t>Share of suppliers screening on - Environmental standards</t>
  </si>
  <si>
    <t>Economic development</t>
  </si>
  <si>
    <t>General information</t>
  </si>
  <si>
    <t>Number of financial institutions</t>
  </si>
  <si>
    <t>Number of other institutions</t>
  </si>
  <si>
    <t>Number of outlets</t>
  </si>
  <si>
    <t>Number of employees</t>
  </si>
  <si>
    <t>Key financial figures</t>
  </si>
  <si>
    <t>Total assets (EUR m, gross)</t>
  </si>
  <si>
    <t>Customer loan portfolio (EUR m, gross)</t>
  </si>
  <si>
    <t>Customer deposits (EUR m)</t>
  </si>
  <si>
    <t>Deposits-to-loans ratio</t>
  </si>
  <si>
    <t>Profit of the period (EUR m)</t>
  </si>
  <si>
    <t>Profit of the period (EUR m) - without contribution of PCB Ukraine</t>
  </si>
  <si>
    <t>Return on average equity</t>
  </si>
  <si>
    <t>Return on average equity - without contribution of PCB Ukraine</t>
  </si>
  <si>
    <t>Share of investment loans in total portfolio (%)</t>
  </si>
  <si>
    <t>Number of business loans</t>
  </si>
  <si>
    <t>Number of business loans (&gt;50,000)</t>
  </si>
  <si>
    <t xml:space="preserve">Volume of business loans (EUR m) </t>
  </si>
  <si>
    <t>Number of private loans</t>
  </si>
  <si>
    <t>Volume of private loans (EUR m)</t>
  </si>
  <si>
    <t>Number of business clients</t>
  </si>
  <si>
    <t>Transactions</t>
  </si>
  <si>
    <t>Average monthly number of transactions</t>
  </si>
  <si>
    <t>Average monthly volume of transactions (EUR m)</t>
  </si>
  <si>
    <t>Governance</t>
  </si>
  <si>
    <t>Prudent Risk</t>
  </si>
  <si>
    <t xml:space="preserve">Portfolio quality indicators </t>
  </si>
  <si>
    <t xml:space="preserve">Stage 3 loans coverage ratio </t>
  </si>
  <si>
    <t>Stage 3 loans coverage ratio - without contribution of PCB Ukraine</t>
  </si>
  <si>
    <t>Defaulted loan portfolio (Dec 2022)</t>
  </si>
  <si>
    <t>Country defaulted loans (%)</t>
  </si>
  <si>
    <t>ProCredit Bank's defaulted loans (%)</t>
  </si>
  <si>
    <t>Sustainability context</t>
  </si>
  <si>
    <t xml:space="preserve">Air pollution: Population weighted, 2021 average PM2.5 concentration (µg/m³) </t>
  </si>
  <si>
    <t>Number of times that PM2.5 concentration levels exceed WHO guidelines</t>
  </si>
  <si>
    <t xml:space="preserve">Unemployment rate (% of total labour force) (modelled ILO estimates) </t>
  </si>
  <si>
    <t>Climate vulnerability vs. adaptation readiness, 0-100 index</t>
  </si>
  <si>
    <r>
      <t>CO</t>
    </r>
    <r>
      <rPr>
        <vertAlign val="subscript"/>
        <sz val="11"/>
        <rFont val="Arial"/>
        <family val="2"/>
      </rPr>
      <t>2</t>
    </r>
    <r>
      <rPr>
        <sz val="11"/>
        <rFont val="Arial"/>
        <family val="2"/>
      </rPr>
      <t xml:space="preserve"> emissions per unit of GDP (kg CO</t>
    </r>
    <r>
      <rPr>
        <vertAlign val="subscript"/>
        <sz val="11"/>
        <rFont val="Arial"/>
        <family val="2"/>
      </rPr>
      <t>2</t>
    </r>
    <r>
      <rPr>
        <sz val="11"/>
        <rFont val="Arial"/>
        <family val="2"/>
      </rPr>
      <t>/2015 USD)</t>
    </r>
  </si>
  <si>
    <t>Energy intensity (Energy consumption per GDP in 1000 Btu/2015 USD GDP PPP)</t>
  </si>
  <si>
    <t>Transparency International Corruption Perception Index Score (0 = highly corrupt, 100 = very clean)</t>
  </si>
  <si>
    <t>GDP per capita, current prices  (USD per capita)</t>
  </si>
  <si>
    <t>Proportion of women in managerial positions (%), SDG indicator 5.5.2</t>
  </si>
  <si>
    <t>Equal treatment and absence of discrimination (0=Very unlikely, 1=Very likely)</t>
  </si>
  <si>
    <t>Electricity prices non-household consumers, average annual growth rate, 2018 S1 - 2022 S1 (%)</t>
  </si>
  <si>
    <t>Electricity prices non-household consumers, percentage change between highest and lowest values, 2017 S2 - 2022 S1 (%)</t>
  </si>
  <si>
    <t>Estimates of informal output (% of official GDP)</t>
  </si>
  <si>
    <t>Human flight and brain drain index (0=Low, 10=High)</t>
  </si>
  <si>
    <t xml:space="preserve">SMEs' economic relevance: people employed (% total employed people) </t>
  </si>
  <si>
    <t>SMEs' economic relevance: Value-added (% of GDP)</t>
  </si>
  <si>
    <t>Compliance</t>
  </si>
  <si>
    <t>Compliance and banking regulations</t>
  </si>
  <si>
    <t>Instances of non-compliance with laws and regulations - Total number of significant instances of non-compliance with laws and regulations - Instances of non-compliance with laws and regulations - Instances for which fines were incurred</t>
  </si>
  <si>
    <t>Instances of non-compliance with laws and regulations - Total number of significant instances of non-compliance with laws and regulations - Instances of non-compliance with laws and regulations - Instances for which non-monetary sanctions were incurred</t>
  </si>
  <si>
    <t>Number of fines for instances of non-compliance with laws and regulations o/w occurred in the current reporting period</t>
  </si>
  <si>
    <t>Number of fines for instances of non-compliance with laws and regulations o/w occurred in the previous reporting period</t>
  </si>
  <si>
    <t>Monetary value of fines for instances of non-compliance with laws and regulations - o/w occurred in the current reporting period</t>
  </si>
  <si>
    <t>Monetary value of fines for instances of non-compliance with laws and regulations - o/w occurred in the previous reporting period</t>
  </si>
  <si>
    <t>Incidents, complaints and severe human rights impacts and incidents</t>
  </si>
  <si>
    <t>Critical concerns - Criminal offences</t>
  </si>
  <si>
    <t>Critical concerns - Non-compliance with internal policies</t>
  </si>
  <si>
    <t>Critical concerns - Human rights violations</t>
  </si>
  <si>
    <t>Total amount of material fines, penalties and compensation for damages for the indicators stated above</t>
  </si>
  <si>
    <t>Crime prevention</t>
  </si>
  <si>
    <t>Financial crime prevention</t>
  </si>
  <si>
    <t>Staff trained on financial crime risks - ProCredit Onboarding Programme participants</t>
  </si>
  <si>
    <t>Staff trained on financial crime risks - Specialists</t>
  </si>
  <si>
    <t>Staff trained on financial crime risks - Managers</t>
  </si>
  <si>
    <t>Accounts closed or client relationships terminated due to risk of financial crime - Number of accounts closed</t>
  </si>
  <si>
    <t>Accounts closed or client relationships terminated due to risk of financial crime - Number of client relationships ended</t>
  </si>
  <si>
    <t>Number of client accounts screened against financial crime risks - Number of client accounts screened for financial crime risks</t>
  </si>
  <si>
    <t>Number of client accounts screened against financial crime risks - Share of total client accounts screened for financial crime risks (%)</t>
  </si>
  <si>
    <t>Operations assessed for fraud-related events (including risks related to corruption)</t>
  </si>
  <si>
    <t xml:space="preserve">Number of processes assessed </t>
  </si>
  <si>
    <t>Number of scenarios evaluated</t>
  </si>
  <si>
    <t>Number of significant risks related to corruption identified through the fraud risk assessment</t>
  </si>
  <si>
    <t>Risk awareness training</t>
  </si>
  <si>
    <t>Number of staff trained in risk awareness (including operational risk as well as fraud and information security awareness)</t>
  </si>
  <si>
    <t xml:space="preserve">Losses from operational and fraud-related loss events </t>
  </si>
  <si>
    <t xml:space="preserve">Total gross and net losses from operational and fraud-related loss events - Gross (EUR) </t>
  </si>
  <si>
    <t>Total gross and net losses from operational and fraud-related loss events - Net (EUR)</t>
  </si>
  <si>
    <t>Memberships and donations</t>
  </si>
  <si>
    <t>Membership fees</t>
  </si>
  <si>
    <t>Annual expenditures for membership fees (EUR)</t>
  </si>
  <si>
    <t>Index</t>
  </si>
  <si>
    <t>Unit</t>
  </si>
  <si>
    <t>South Eastern Europe</t>
  </si>
  <si>
    <t>Eastern Europe</t>
  </si>
  <si>
    <t>South America</t>
  </si>
  <si>
    <t>Germany</t>
  </si>
  <si>
    <t>Change</t>
  </si>
  <si>
    <t>2022/2021</t>
  </si>
  <si>
    <r>
      <t>Staff</t>
    </r>
    <r>
      <rPr>
        <vertAlign val="superscript"/>
        <sz val="10"/>
        <color theme="1"/>
        <rFont val="Arial"/>
        <family val="2"/>
      </rPr>
      <t>1</t>
    </r>
  </si>
  <si>
    <r>
      <t>m</t>
    </r>
    <r>
      <rPr>
        <vertAlign val="superscript"/>
        <sz val="10"/>
        <color theme="1"/>
        <rFont val="Arial"/>
        <family val="2"/>
      </rPr>
      <t>2</t>
    </r>
  </si>
  <si>
    <t>MWh</t>
  </si>
  <si>
    <t>GJ</t>
  </si>
  <si>
    <t xml:space="preserve">Energy intensity </t>
  </si>
  <si>
    <t>kWh/FTE</t>
  </si>
  <si>
    <r>
      <t>kWh/m</t>
    </r>
    <r>
      <rPr>
        <vertAlign val="superscript"/>
        <sz val="10"/>
        <color theme="1"/>
        <rFont val="Arial"/>
        <family val="2"/>
      </rPr>
      <t>2</t>
    </r>
  </si>
  <si>
    <t>kWh/1,000 EUR loan portfolio</t>
  </si>
  <si>
    <t>kWh/1,000 EUR deposits</t>
  </si>
  <si>
    <t>kWp</t>
  </si>
  <si>
    <r>
      <t>Electricity energy consumption</t>
    </r>
    <r>
      <rPr>
        <b/>
        <vertAlign val="superscript"/>
        <sz val="10"/>
        <color theme="1"/>
        <rFont val="Arial"/>
        <family val="2"/>
      </rPr>
      <t>2</t>
    </r>
  </si>
  <si>
    <t>682.0*</t>
  </si>
  <si>
    <t>2,455.2*</t>
  </si>
  <si>
    <t>1,574.4*</t>
  </si>
  <si>
    <t>4,900.8*</t>
  </si>
  <si>
    <t>5,667.9*</t>
  </si>
  <si>
    <t>17642.7*</t>
  </si>
  <si>
    <t>1,094.7*</t>
  </si>
  <si>
    <t>1314.6*</t>
  </si>
  <si>
    <t>3,941.0*</t>
  </si>
  <si>
    <t>4732.7*</t>
  </si>
  <si>
    <t>1,000 km</t>
  </si>
  <si>
    <t>kWh/100km</t>
  </si>
  <si>
    <t>%</t>
  </si>
  <si>
    <t>No</t>
  </si>
  <si>
    <r>
      <t>CO</t>
    </r>
    <r>
      <rPr>
        <b/>
        <vertAlign val="subscript"/>
        <sz val="10"/>
        <color theme="0"/>
        <rFont val="Arial"/>
        <family val="2"/>
      </rPr>
      <t>2eq</t>
    </r>
    <r>
      <rPr>
        <b/>
        <sz val="10"/>
        <color theme="0"/>
        <rFont val="Arial"/>
        <family val="2"/>
      </rPr>
      <t xml:space="preserve"> emissions</t>
    </r>
    <r>
      <rPr>
        <b/>
        <vertAlign val="superscript"/>
        <sz val="10"/>
        <color theme="0"/>
        <rFont val="Arial"/>
        <family val="2"/>
      </rPr>
      <t>3</t>
    </r>
  </si>
  <si>
    <r>
      <t>Total CO</t>
    </r>
    <r>
      <rPr>
        <b/>
        <vertAlign val="subscript"/>
        <sz val="10"/>
        <color theme="1"/>
        <rFont val="Arial"/>
        <family val="2"/>
      </rPr>
      <t>2eq</t>
    </r>
    <r>
      <rPr>
        <b/>
        <sz val="10"/>
        <color theme="1"/>
        <rFont val="Arial"/>
        <family val="2"/>
      </rPr>
      <t xml:space="preserve"> emissions </t>
    </r>
  </si>
  <si>
    <r>
      <t>tCO</t>
    </r>
    <r>
      <rPr>
        <vertAlign val="subscript"/>
        <sz val="10"/>
        <color theme="1"/>
        <rFont val="Arial"/>
        <family val="2"/>
      </rPr>
      <t>2</t>
    </r>
  </si>
  <si>
    <t>439.6*</t>
  </si>
  <si>
    <r>
      <t>Total CO</t>
    </r>
    <r>
      <rPr>
        <vertAlign val="subscript"/>
        <sz val="10"/>
        <color theme="1"/>
        <rFont val="Arial"/>
        <family val="2"/>
      </rPr>
      <t>2eq</t>
    </r>
    <r>
      <rPr>
        <sz val="10"/>
        <color theme="1"/>
        <rFont val="Arial"/>
        <family val="2"/>
      </rPr>
      <t xml:space="preserve"> emissions intensity </t>
    </r>
  </si>
  <si>
    <r>
      <t>tCO</t>
    </r>
    <r>
      <rPr>
        <vertAlign val="subscript"/>
        <sz val="10"/>
        <color theme="1"/>
        <rFont val="Arial"/>
        <family val="2"/>
      </rPr>
      <t>2</t>
    </r>
    <r>
      <rPr>
        <sz val="10"/>
        <color theme="1"/>
        <rFont val="Arial"/>
        <family val="2"/>
      </rPr>
      <t>/FTE</t>
    </r>
  </si>
  <si>
    <r>
      <t>tCO</t>
    </r>
    <r>
      <rPr>
        <vertAlign val="subscript"/>
        <sz val="10"/>
        <color theme="1"/>
        <rFont val="Arial"/>
        <family val="2"/>
      </rPr>
      <t>2</t>
    </r>
    <r>
      <rPr>
        <sz val="10"/>
        <color theme="1"/>
        <rFont val="Arial"/>
        <family val="2"/>
      </rPr>
      <t>/EUR m loan portfolio</t>
    </r>
  </si>
  <si>
    <t>8.7*</t>
  </si>
  <si>
    <r>
      <t>tCO</t>
    </r>
    <r>
      <rPr>
        <vertAlign val="subscript"/>
        <sz val="10"/>
        <color theme="1"/>
        <rFont val="Arial"/>
        <family val="2"/>
      </rPr>
      <t>2</t>
    </r>
    <r>
      <rPr>
        <sz val="10"/>
        <color theme="1"/>
        <rFont val="Arial"/>
        <family val="2"/>
      </rPr>
      <t>/EUR m deposits</t>
    </r>
  </si>
  <si>
    <t>1.7*</t>
  </si>
  <si>
    <r>
      <t>CO</t>
    </r>
    <r>
      <rPr>
        <b/>
        <vertAlign val="subscript"/>
        <sz val="10"/>
        <color theme="1"/>
        <rFont val="Arial"/>
        <family val="2"/>
      </rPr>
      <t>2eq</t>
    </r>
    <r>
      <rPr>
        <b/>
        <sz val="10"/>
        <color theme="1"/>
        <rFont val="Arial"/>
        <family val="2"/>
      </rPr>
      <t xml:space="preserve"> emissions by scope</t>
    </r>
  </si>
  <si>
    <t>Scope 1</t>
  </si>
  <si>
    <r>
      <t>tCO</t>
    </r>
    <r>
      <rPr>
        <vertAlign val="subscript"/>
        <sz val="10"/>
        <color theme="1"/>
        <rFont val="Arial"/>
        <family val="2"/>
      </rPr>
      <t>2</t>
    </r>
    <r>
      <rPr>
        <sz val="11"/>
        <color theme="1"/>
        <rFont val="Calibri"/>
        <family val="2"/>
        <scheme val="minor"/>
      </rPr>
      <t/>
    </r>
  </si>
  <si>
    <t>176.2*</t>
  </si>
  <si>
    <t>Scope 2 location-based</t>
  </si>
  <si>
    <r>
      <t>Scope 2 market-based</t>
    </r>
    <r>
      <rPr>
        <vertAlign val="superscript"/>
        <sz val="10"/>
        <color theme="1"/>
        <rFont val="Arial"/>
        <family val="2"/>
      </rPr>
      <t>4</t>
    </r>
  </si>
  <si>
    <r>
      <t>Scope 3 (flights)</t>
    </r>
    <r>
      <rPr>
        <vertAlign val="superscript"/>
        <sz val="10"/>
        <color theme="1"/>
        <rFont val="Arial"/>
        <family val="2"/>
      </rPr>
      <t>5</t>
    </r>
  </si>
  <si>
    <r>
      <t>CO</t>
    </r>
    <r>
      <rPr>
        <b/>
        <vertAlign val="subscript"/>
        <sz val="10"/>
        <color theme="1"/>
        <rFont val="Arial"/>
        <family val="2"/>
      </rPr>
      <t>2eq</t>
    </r>
    <r>
      <rPr>
        <b/>
        <sz val="10"/>
        <color theme="1"/>
        <rFont val="Arial"/>
        <family val="2"/>
      </rPr>
      <t xml:space="preserve"> emissions intensity by scope</t>
    </r>
  </si>
  <si>
    <t>0.3*</t>
  </si>
  <si>
    <r>
      <t>CO</t>
    </r>
    <r>
      <rPr>
        <b/>
        <vertAlign val="subscript"/>
        <sz val="10"/>
        <color theme="1"/>
        <rFont val="Arial"/>
        <family val="2"/>
      </rPr>
      <t>2eq</t>
    </r>
    <r>
      <rPr>
        <b/>
        <sz val="10"/>
        <color theme="1"/>
        <rFont val="Arial"/>
        <family val="2"/>
      </rPr>
      <t xml:space="preserve"> emissions by main origins</t>
    </r>
  </si>
  <si>
    <t>Road travel</t>
  </si>
  <si>
    <t>Air travel</t>
  </si>
  <si>
    <t>Electricity</t>
  </si>
  <si>
    <t>Heating</t>
  </si>
  <si>
    <t>138.2*</t>
  </si>
  <si>
    <r>
      <t>CO</t>
    </r>
    <r>
      <rPr>
        <b/>
        <vertAlign val="subscript"/>
        <sz val="10"/>
        <color theme="1"/>
        <rFont val="Arial"/>
        <family val="2"/>
      </rPr>
      <t>2eq</t>
    </r>
    <r>
      <rPr>
        <b/>
        <sz val="10"/>
        <color theme="1"/>
        <rFont val="Arial"/>
        <family val="2"/>
      </rPr>
      <t xml:space="preserve"> emissions avoided through electricity produced, solar PV </t>
    </r>
  </si>
  <si>
    <r>
      <t>CO</t>
    </r>
    <r>
      <rPr>
        <b/>
        <vertAlign val="subscript"/>
        <sz val="10"/>
        <color theme="1"/>
        <rFont val="Arial"/>
        <family val="2"/>
      </rPr>
      <t xml:space="preserve">2eq </t>
    </r>
    <r>
      <rPr>
        <b/>
        <sz val="10"/>
        <color theme="1"/>
        <rFont val="Arial"/>
        <family val="2"/>
      </rPr>
      <t>emissions offset through</t>
    </r>
    <r>
      <rPr>
        <b/>
        <vertAlign val="subscript"/>
        <sz val="10"/>
        <color theme="1"/>
        <rFont val="Arial"/>
        <family val="2"/>
      </rPr>
      <t xml:space="preserve"> </t>
    </r>
    <r>
      <rPr>
        <b/>
        <sz val="10"/>
        <color theme="1"/>
        <rFont val="Arial"/>
        <family val="2"/>
      </rPr>
      <t xml:space="preserve">compensation payments </t>
    </r>
  </si>
  <si>
    <r>
      <t>m</t>
    </r>
    <r>
      <rPr>
        <vertAlign val="superscript"/>
        <sz val="10"/>
        <color theme="1"/>
        <rFont val="Arial"/>
        <family val="2"/>
      </rPr>
      <t>3</t>
    </r>
  </si>
  <si>
    <t xml:space="preserve">  Indoor water consumption </t>
  </si>
  <si>
    <t xml:space="preserve">  Outdoor water use (irrigation)</t>
  </si>
  <si>
    <r>
      <t>m</t>
    </r>
    <r>
      <rPr>
        <vertAlign val="superscript"/>
        <sz val="10"/>
        <color theme="1"/>
        <rFont val="Arial"/>
        <family val="2"/>
      </rPr>
      <t>3</t>
    </r>
    <r>
      <rPr>
        <sz val="10"/>
        <color theme="1"/>
        <rFont val="Arial"/>
        <family val="2"/>
      </rPr>
      <t>/FTE</t>
    </r>
  </si>
  <si>
    <r>
      <t>m</t>
    </r>
    <r>
      <rPr>
        <vertAlign val="superscript"/>
        <sz val="10"/>
        <color theme="1"/>
        <rFont val="Arial"/>
        <family val="2"/>
      </rPr>
      <t>3</t>
    </r>
    <r>
      <rPr>
        <sz val="10"/>
        <color theme="1"/>
        <rFont val="Arial"/>
        <family val="2"/>
      </rPr>
      <t>/m</t>
    </r>
    <r>
      <rPr>
        <vertAlign val="superscript"/>
        <sz val="10"/>
        <color theme="1"/>
        <rFont val="Arial"/>
        <family val="2"/>
      </rPr>
      <t>2</t>
    </r>
  </si>
  <si>
    <t>n/a</t>
  </si>
  <si>
    <t>t</t>
  </si>
  <si>
    <t>kg/FTE</t>
  </si>
  <si>
    <t>15.5*</t>
  </si>
  <si>
    <t>28.7*</t>
  </si>
  <si>
    <t>7.0*</t>
  </si>
  <si>
    <r>
      <t>Total electronic waste</t>
    </r>
    <r>
      <rPr>
        <vertAlign val="superscript"/>
        <sz val="10"/>
        <color theme="1"/>
        <rFont val="Arial"/>
        <family val="2"/>
      </rPr>
      <t>6</t>
    </r>
  </si>
  <si>
    <r>
      <t>Total reusable electronic equipment</t>
    </r>
    <r>
      <rPr>
        <vertAlign val="superscript"/>
        <sz val="10"/>
        <color theme="1"/>
        <rFont val="Arial"/>
        <family val="2"/>
      </rPr>
      <t>6</t>
    </r>
  </si>
  <si>
    <t>Source:</t>
  </si>
  <si>
    <t xml:space="preserve">Internal data: Internal Envirnomental Management Tool
</t>
  </si>
  <si>
    <t>Audited:</t>
  </si>
  <si>
    <t>Partially through internal and external audits of the EMS.</t>
  </si>
  <si>
    <t>Note:</t>
  </si>
  <si>
    <r>
      <t>1</t>
    </r>
    <r>
      <rPr>
        <sz val="10"/>
        <rFont val="Arial"/>
        <family val="2"/>
      </rPr>
      <t xml:space="preserve"> Average number of full-time employees (FTE) over the year.
</t>
    </r>
    <r>
      <rPr>
        <vertAlign val="superscript"/>
        <sz val="10"/>
        <rFont val="Arial"/>
        <family val="2"/>
      </rPr>
      <t>2</t>
    </r>
    <r>
      <rPr>
        <sz val="10"/>
        <rFont val="Arial"/>
        <family val="2"/>
      </rPr>
      <t xml:space="preserve"> Cooling energy for air conditioners is included under electricity consumption. Steam energy is not usede at ProCredit premises.
</t>
    </r>
    <r>
      <rPr>
        <vertAlign val="superscript"/>
        <sz val="10"/>
        <rFont val="Arial"/>
        <family val="2"/>
      </rPr>
      <t>3</t>
    </r>
    <r>
      <rPr>
        <sz val="10"/>
        <rFont val="Arial"/>
        <family val="2"/>
      </rPr>
      <t xml:space="preserve"> Emissions Factors (2021) of the International Energy Agency: 2018-2020 were used as reference years for electricity and heating. The emissions factor for BioLPG is 0.0603kg CO2eq and is based on the World LPG Association’s (WLPGA) report titled “Role of LPG and BioLPG in Europe” (2019). CO2 emissions from biomass are not included in our gross emissions calculation (only non-CO2 emissions are considered using a factor of 0.3g CO2eq/MJ for the combustion of wood pellets according to the Renewable Energy Directive (RED II), Directive (EU) 2018/2001). Using the most conservative emissions factor scenario for wood briquettes and pellets according to RED II (43g CO2/MJ), CO2 emissions for wood pellets totalled 81.5 tonnes of CO2 in 2022, 109 tonnes of CO2 in 2021, and 85.9 tonnes of CO2 in 2020. Wood pellets are considered non-renewable unless proven to be sourced 100% from certified sustainably managed forests. Consolidation approach for emissions: operational control. For purchased electricity CO2 emissions are considered. For district heating, CO2, CH4 and
N2O gases are considered. For purchased electricity CO2 emissions are considered. For district heating, CO2, CH4 and N2O gases are considered.
</t>
    </r>
    <r>
      <rPr>
        <vertAlign val="superscript"/>
        <sz val="10"/>
        <rFont val="Arial"/>
        <family val="2"/>
      </rPr>
      <t>4</t>
    </r>
    <r>
      <rPr>
        <sz val="10"/>
        <rFont val="Arial"/>
        <family val="2"/>
      </rPr>
      <t xml:space="preserve"> Emissions based on individual emissions factors (depending on the specific contractual instrument applied).   
</t>
    </r>
    <r>
      <rPr>
        <vertAlign val="superscript"/>
        <sz val="10"/>
        <rFont val="Arial"/>
        <family val="2"/>
      </rPr>
      <t>5</t>
    </r>
    <r>
      <rPr>
        <sz val="10"/>
        <rFont val="Arial"/>
        <family val="2"/>
      </rPr>
      <t xml:space="preserve"> Estimate via the Atmosfair GmbH web-based calculator.
</t>
    </r>
    <r>
      <rPr>
        <vertAlign val="superscript"/>
        <sz val="10"/>
        <rFont val="Arial"/>
        <family val="2"/>
      </rPr>
      <t>6</t>
    </r>
    <r>
      <rPr>
        <sz val="10"/>
        <rFont val="Arial"/>
        <family val="2"/>
      </rPr>
      <t xml:space="preserve"> Electronic equipment is replaced or recycled in bulk every other year, which unavoidably leads to significant increases or decreases. 
Any differences between the 2021 and 2020 data shown here and the data published in last year’s report are due to updates and regular data quality checks. Data values that differ by more than 10% at regional level and 5% at group level are marked with an asterisk (*). In Germany, values of BLG and paper waste were corrected for the Academy in Fuerth as well as electricity consumption and electronic devices recycled for ProCredit Holding. All changes in the absolute performance indicators are reflected in the corresponding relative performance indicators. </t>
    </r>
  </si>
  <si>
    <t>Breakdown of loan portfolio 
by environmental risk category</t>
  </si>
  <si>
    <t>Dec 2020</t>
  </si>
  <si>
    <t>Dec 2021</t>
  </si>
  <si>
    <t>Dec 2022</t>
  </si>
  <si>
    <t>Low</t>
  </si>
  <si>
    <t>Medium</t>
  </si>
  <si>
    <t>High</t>
  </si>
  <si>
    <r>
      <t>Not applicable</t>
    </r>
    <r>
      <rPr>
        <vertAlign val="superscript"/>
        <sz val="10"/>
        <rFont val="Arial"/>
        <family val="2"/>
      </rPr>
      <t>1</t>
    </r>
  </si>
  <si>
    <t>Manual data collection</t>
  </si>
  <si>
    <r>
      <rPr>
        <vertAlign val="superscript"/>
        <sz val="10"/>
        <rFont val="Arial"/>
        <family val="2"/>
      </rPr>
      <t>1</t>
    </r>
    <r>
      <rPr>
        <sz val="10"/>
        <rFont val="Arial"/>
        <family val="2"/>
      </rPr>
      <t xml:space="preserve"> Loans to private clients 
Adjustment of the naming of the table was done.</t>
    </r>
  </si>
  <si>
    <t>Green finance</t>
  </si>
  <si>
    <t>4.4%%</t>
  </si>
  <si>
    <t>Audited Reporting Packages and central database</t>
  </si>
  <si>
    <t>Partially</t>
  </si>
  <si>
    <t>Due to change of source, minor adjustments have been made for volume of green loans to business and private clients for the reporting period 2021.</t>
  </si>
  <si>
    <t xml:space="preserve">Energy efficiency </t>
  </si>
  <si>
    <t>Volume (EUR m, gross)</t>
  </si>
  <si>
    <t>Number of loans</t>
  </si>
  <si>
    <t xml:space="preserve">Renewable energies </t>
  </si>
  <si>
    <t xml:space="preserve">Environmentally friendly projects </t>
  </si>
  <si>
    <t>Central database</t>
  </si>
  <si>
    <t>Due to internal reclassifications, minor changes were made to the number of loans for the reporting period 2020.</t>
  </si>
  <si>
    <t>Central database and manual data collection</t>
  </si>
  <si>
    <t>Other RE loans include lending to biomass and hydro power plants.</t>
  </si>
  <si>
    <r>
      <t>Share of green investment loans in total investment loans (%)</t>
    </r>
    <r>
      <rPr>
        <vertAlign val="superscript"/>
        <sz val="10"/>
        <rFont val="Arial"/>
        <family val="2"/>
      </rPr>
      <t>1</t>
    </r>
  </si>
  <si>
    <r>
      <rPr>
        <vertAlign val="superscript"/>
        <sz val="10"/>
        <rFont val="Arial"/>
        <family val="2"/>
      </rPr>
      <t>1</t>
    </r>
    <r>
      <rPr>
        <sz val="10"/>
        <rFont val="Arial"/>
        <family val="2"/>
      </rPr>
      <t xml:space="preserve"> Investment loans: Loans with an initial maturity longer than 3 years.</t>
    </r>
  </si>
  <si>
    <t>Indicators</t>
  </si>
  <si>
    <t>Minor correction of the figure for the reporting period 2021 and minor change in the naming of the table.</t>
  </si>
  <si>
    <t>  0.0%</t>
  </si>
  <si>
    <t>  0.6%</t>
  </si>
  <si>
    <t>without contribution of PCB Ukraine</t>
  </si>
  <si>
    <t>Change of table including "Share of defaulted loans - PCB Ukraine"
Minor correction of the figures for the reporting period 2021.</t>
  </si>
  <si>
    <t xml:space="preserve">Impact of financed renewable energy projects in operation </t>
  </si>
  <si>
    <t>Number of RE projects</t>
  </si>
  <si>
    <t>Solar</t>
  </si>
  <si>
    <t>Hydro</t>
  </si>
  <si>
    <t>Biomass</t>
  </si>
  <si>
    <t>Installed capacity (MW) of RE projects</t>
  </si>
  <si>
    <t>Electricity generated (in MWh) of RE projects</t>
  </si>
  <si>
    <r>
      <t>tCO</t>
    </r>
    <r>
      <rPr>
        <b/>
        <vertAlign val="subscript"/>
        <sz val="10"/>
        <rFont val="Arial"/>
        <family val="2"/>
      </rPr>
      <t>2</t>
    </r>
    <r>
      <rPr>
        <b/>
        <sz val="10"/>
        <rFont val="Arial"/>
        <family val="2"/>
      </rPr>
      <t xml:space="preserve"> emissions avoided through RE projects</t>
    </r>
    <r>
      <rPr>
        <b/>
        <vertAlign val="superscript"/>
        <sz val="10"/>
        <rFont val="Arial"/>
        <family val="2"/>
      </rPr>
      <t>1</t>
    </r>
    <r>
      <rPr>
        <b/>
        <sz val="10"/>
        <rFont val="Arial"/>
        <family val="2"/>
      </rPr>
      <t xml:space="preserve"> </t>
    </r>
  </si>
  <si>
    <t>Monitoring tool. Project finance RE data is based on actual annual energy production data. The presented information is only for financed RE plans that are already in operation.</t>
  </si>
  <si>
    <t>The presented data is for Project finance RE plants that are in operation and use actual energy production yearly data.</t>
  </si>
  <si>
    <t xml:space="preserve">In previous Impact Reports, we published information related to the impacts of EE, RE small-scale, and GR loans. We excluded that data from the current datasheet due to gaps in information. We are currently working on gathering robust and verifiable data, which we will make publicly available after the publication of the Impact Report 2022.
1. The source used for emission factors: IEA (2021) Emission Factors (latest available emission factor - 2020)
</t>
  </si>
  <si>
    <t>1. The source used for emission factors: IEA (2021) Emission Factors (latest available emission factor - 2020)</t>
  </si>
  <si>
    <t xml:space="preserve">
</t>
  </si>
  <si>
    <t>PCAF</t>
  </si>
  <si>
    <t>Type of lending</t>
  </si>
  <si>
    <t>Total outstanding 
(EUR m)</t>
  </si>
  <si>
    <r>
      <t>Attributed emissions (Ton CO</t>
    </r>
    <r>
      <rPr>
        <vertAlign val="subscript"/>
        <sz val="10"/>
        <color rgb="FF4A4948"/>
        <rFont val="Arial"/>
        <family val="2"/>
      </rPr>
      <t>2eq</t>
    </r>
    <r>
      <rPr>
        <sz val="10"/>
        <color rgb="FF4A4948"/>
        <rFont val="Arial"/>
        <family val="2"/>
      </rPr>
      <t xml:space="preserve">) </t>
    </r>
  </si>
  <si>
    <r>
      <t>Emission intensity (kton CO</t>
    </r>
    <r>
      <rPr>
        <vertAlign val="subscript"/>
        <sz val="10"/>
        <color rgb="FF4A4948"/>
        <rFont val="Arial"/>
        <family val="2"/>
      </rPr>
      <t>2eq</t>
    </r>
    <r>
      <rPr>
        <sz val="10"/>
        <color rgb="FF4A4948"/>
        <rFont val="Arial"/>
        <family val="2"/>
      </rPr>
      <t xml:space="preserve">/EUR bn) </t>
    </r>
  </si>
  <si>
    <r>
      <t>Attributed emissions (Ton CO</t>
    </r>
    <r>
      <rPr>
        <vertAlign val="subscript"/>
        <sz val="10"/>
        <color rgb="FF4A4948"/>
        <rFont val="Arial"/>
        <family val="2"/>
      </rPr>
      <t>2eq</t>
    </r>
    <r>
      <rPr>
        <sz val="10"/>
        <color rgb="FF4A4948"/>
        <rFont val="Arial"/>
        <family val="2"/>
      </rPr>
      <t>)</t>
    </r>
  </si>
  <si>
    <r>
      <t>Emission intensity (kton CO</t>
    </r>
    <r>
      <rPr>
        <vertAlign val="subscript"/>
        <sz val="10"/>
        <color rgb="FF4A4948"/>
        <rFont val="Arial"/>
        <family val="2"/>
      </rPr>
      <t>2eq</t>
    </r>
    <r>
      <rPr>
        <sz val="10"/>
        <color rgb="FF4A4948"/>
        <rFont val="Arial"/>
        <family val="2"/>
      </rPr>
      <t>/EUR bn)</t>
    </r>
  </si>
  <si>
    <t xml:space="preserve">Attributed emissions (Ton CO2 eq.) </t>
  </si>
  <si>
    <t>Business loans</t>
  </si>
  <si>
    <t>Project finance</t>
  </si>
  <si>
    <r>
      <t>Mortgages</t>
    </r>
    <r>
      <rPr>
        <vertAlign val="superscript"/>
        <sz val="10"/>
        <color rgb="FF4A4948"/>
        <rFont val="Arial"/>
        <family val="2"/>
      </rPr>
      <t>1</t>
    </r>
  </si>
  <si>
    <t>Motor Vehicle Loans</t>
  </si>
  <si>
    <t>Out-of-scope</t>
  </si>
  <si>
    <t>Central database and PCAF emission database</t>
  </si>
  <si>
    <r>
      <rPr>
        <vertAlign val="superscript"/>
        <sz val="10"/>
        <rFont val="Arial"/>
        <family val="2"/>
      </rPr>
      <t>1</t>
    </r>
    <r>
      <rPr>
        <sz val="10"/>
        <rFont val="Arial"/>
        <family val="2"/>
      </rPr>
      <t>Market value at origination or, in the absence thereof, the oldest value available was used.
Attribution Factor: Depending on the data availability, clients' balance sheet figures were used from the most current reporting period but not longer than three years old.
Emission Factor: For the emission factors of the EU countries in which we operate, direct sector activity-based emission factors from the PCAF database were used. However, for non-EU countries, an estimate was made based on the data available for countries with similar geographic and economic conditions. A ratio was then applied to Scope 2 emissions based on the electric and heat emission factors (IEA, Emission Factor 2021) of each country in relation to the country used as a baseline. Furthermore, for Scope 1 emissions data for the agricultural sector, a ratio was also applied considering the FAOSTAT crop and livestock emissions of each non-EU country versus the country used as a baseline.
The calculation of motor vehicle loans were added to the type of lending.
The structure of the table was changed in order to include historical figures.</t>
    </r>
  </si>
  <si>
    <t>Total 2022</t>
  </si>
  <si>
    <t>Total 2021</t>
  </si>
  <si>
    <t>Sector activity</t>
  </si>
  <si>
    <t>Attributed emissions (Ton CO2 eq.)</t>
  </si>
  <si>
    <t>Emission intensity (kton CO2 eq./EUR bn)</t>
  </si>
  <si>
    <t>Data quality score (1=high, 5=low)</t>
  </si>
  <si>
    <t>Total outstanding (EUR m)</t>
  </si>
  <si>
    <t xml:space="preserve">Agriculture (A) </t>
  </si>
  <si>
    <t xml:space="preserve">Minerals (B) </t>
  </si>
  <si>
    <t>Industry (C)</t>
  </si>
  <si>
    <t>Utilities (D)</t>
  </si>
  <si>
    <t xml:space="preserve">Water distribution (E) </t>
  </si>
  <si>
    <t xml:space="preserve">Construction (F) </t>
  </si>
  <si>
    <t xml:space="preserve">Retail (G) </t>
  </si>
  <si>
    <t xml:space="preserve">Transport (H) </t>
  </si>
  <si>
    <t>Leisure (I)</t>
  </si>
  <si>
    <t>Information and communication (J)</t>
  </si>
  <si>
    <t>Financial services (K)</t>
  </si>
  <si>
    <t>Real estate (L)</t>
  </si>
  <si>
    <t>Scientific and technical activities (M)</t>
  </si>
  <si>
    <t xml:space="preserve">Administrative services (N) </t>
  </si>
  <si>
    <t xml:space="preserve">Regional administration (O) </t>
  </si>
  <si>
    <t xml:space="preserve">Education (P) </t>
  </si>
  <si>
    <t>Healthcare (Q)</t>
  </si>
  <si>
    <t xml:space="preserve">Recreation (R) </t>
  </si>
  <si>
    <t>Other services (S)</t>
  </si>
  <si>
    <t>Activities of households as employers (T)</t>
  </si>
  <si>
    <t>Extraterritorial organisations (U)</t>
  </si>
  <si>
    <t>No sector</t>
  </si>
  <si>
    <t>Attribution Factor: Depending on the data availability, clients' balance sheet figures were used from the most current reporting period but not longer than three years old.
Emission Factor: For the emission factors of the EU countries in which we operate, direct sector activity-based emission factors from the PCAF database were used. However, for non-EU countries, an estimate was made based on the data available for countries with similar geographic and economic conditions. A ratio was then applied to Scope 2 emissions based on the electric and heat emission factors (IEA, Emission Factor 2021) of each country in relation to the country used as a baseline. Furthermore, for Scope 1 emissions data for the agricultural sector, a ratio was also applied considering the FAOSTAT crop and livestock emissions of each non-EU country versus the country used as a baseline.
The structure of the table was changed in order to include historical figures.</t>
  </si>
  <si>
    <t xml:space="preserve">EU Taxonomy </t>
  </si>
  <si>
    <t>EU Taxonomy Group Figures</t>
  </si>
  <si>
    <r>
      <t>Total assets (EUR m)</t>
    </r>
    <r>
      <rPr>
        <b/>
        <vertAlign val="superscript"/>
        <sz val="9"/>
        <color rgb="FF000000"/>
        <rFont val="Arial"/>
        <family val="2"/>
      </rPr>
      <t>1</t>
    </r>
  </si>
  <si>
    <t xml:space="preserve">  of which </t>
  </si>
  <si>
    <t>Central Bank balances</t>
  </si>
  <si>
    <t>Loans and advances to customers</t>
  </si>
  <si>
    <t>Derivative financial assets</t>
  </si>
  <si>
    <t>Other</t>
  </si>
  <si>
    <r>
      <t>Assets with clients subject to NFRD disclosure obligations</t>
    </r>
    <r>
      <rPr>
        <vertAlign val="superscript"/>
        <sz val="9"/>
        <color rgb="FF000000"/>
        <rFont val="Arial"/>
        <family val="2"/>
      </rPr>
      <t>2</t>
    </r>
  </si>
  <si>
    <r>
      <t>Taxonomy-eligible assets</t>
    </r>
    <r>
      <rPr>
        <vertAlign val="superscript"/>
        <sz val="9"/>
        <color rgb="FF000000"/>
        <rFont val="Arial"/>
        <family val="2"/>
      </rPr>
      <t>2</t>
    </r>
  </si>
  <si>
    <r>
      <t>Proportion in total assets</t>
    </r>
    <r>
      <rPr>
        <b/>
        <vertAlign val="superscript"/>
        <sz val="9"/>
        <color rgb="FF000000"/>
        <rFont val="Arial"/>
        <family val="2"/>
      </rPr>
      <t>1</t>
    </r>
    <r>
      <rPr>
        <b/>
        <sz val="9"/>
        <color rgb="FF000000"/>
        <rFont val="Arial"/>
        <family val="2"/>
      </rPr>
      <t xml:space="preserve"> of </t>
    </r>
  </si>
  <si>
    <r>
      <t>Taxonomy-non-eligible assets</t>
    </r>
    <r>
      <rPr>
        <vertAlign val="superscript"/>
        <sz val="9"/>
        <color rgb="FF000000"/>
        <rFont val="Arial"/>
        <family val="2"/>
      </rPr>
      <t>2</t>
    </r>
  </si>
  <si>
    <r>
      <t>Exposures to Central Banks, Central Governments acc. to Art. 7 (1) DA</t>
    </r>
    <r>
      <rPr>
        <vertAlign val="superscript"/>
        <sz val="9"/>
        <color rgb="FF000000"/>
        <rFont val="Arial"/>
        <family val="2"/>
      </rPr>
      <t>3</t>
    </r>
  </si>
  <si>
    <r>
      <t>Derivatives ref. to Art. 7 (2) DA</t>
    </r>
    <r>
      <rPr>
        <vertAlign val="superscript"/>
        <sz val="9"/>
        <color rgb="FF000000"/>
        <rFont val="Arial"/>
        <family val="2"/>
      </rPr>
      <t>1</t>
    </r>
  </si>
  <si>
    <r>
      <t>Exposures ref. to Art. 7 (3) DA</t>
    </r>
    <r>
      <rPr>
        <vertAlign val="superscript"/>
        <sz val="9"/>
        <color rgb="FF000000"/>
        <rFont val="Arial"/>
        <family val="2"/>
      </rPr>
      <t>2</t>
    </r>
  </si>
  <si>
    <r>
      <rPr>
        <vertAlign val="superscript"/>
        <sz val="10"/>
        <rFont val="Arial"/>
        <family val="2"/>
      </rPr>
      <t>1</t>
    </r>
    <r>
      <rPr>
        <sz val="10"/>
        <rFont val="Arial"/>
        <family val="2"/>
      </rPr>
      <t xml:space="preserve">Audited Reporting Packages (accounting scope of consolidation)
</t>
    </r>
    <r>
      <rPr>
        <vertAlign val="superscript"/>
        <sz val="10"/>
        <rFont val="Arial"/>
        <family val="2"/>
      </rPr>
      <t>2</t>
    </r>
    <r>
      <rPr>
        <sz val="10"/>
        <rFont val="Arial"/>
        <family val="2"/>
      </rPr>
      <t xml:space="preserve">Manual data collection
</t>
    </r>
    <r>
      <rPr>
        <vertAlign val="superscript"/>
        <sz val="10"/>
        <rFont val="Arial"/>
        <family val="2"/>
      </rPr>
      <t>3</t>
    </r>
    <r>
      <rPr>
        <sz val="10"/>
        <rFont val="Arial"/>
        <family val="2"/>
      </rPr>
      <t>Audited Bundesbank Reporting Packages (prudential scope of consolidation)</t>
    </r>
  </si>
  <si>
    <t xml:space="preserve">Financial figures are group-consolidated figures. </t>
  </si>
  <si>
    <t>EU Taxonomy Figures per Region</t>
  </si>
  <si>
    <r>
      <t>Total assets (EUR m)</t>
    </r>
    <r>
      <rPr>
        <vertAlign val="superscript"/>
        <sz val="10"/>
        <color rgb="FF000000"/>
        <rFont val="Arial"/>
        <family val="2"/>
      </rPr>
      <t>1</t>
    </r>
  </si>
  <si>
    <r>
      <t>Total loan portfolio (EUR m)</t>
    </r>
    <r>
      <rPr>
        <vertAlign val="superscript"/>
        <sz val="10"/>
        <color theme="1"/>
        <rFont val="Arial"/>
        <family val="2"/>
      </rPr>
      <t>1</t>
    </r>
  </si>
  <si>
    <r>
      <t>Assets with clients subject to NFRD disclosure obligations (EUR m)</t>
    </r>
    <r>
      <rPr>
        <vertAlign val="superscript"/>
        <sz val="10"/>
        <color theme="1"/>
        <rFont val="Arial"/>
        <family val="2"/>
      </rPr>
      <t>2</t>
    </r>
  </si>
  <si>
    <r>
      <t>Taxonomy-eligible assets (EUR m)</t>
    </r>
    <r>
      <rPr>
        <vertAlign val="superscript"/>
        <sz val="10"/>
        <color theme="1"/>
        <rFont val="Arial"/>
        <family val="2"/>
      </rPr>
      <t>2</t>
    </r>
  </si>
  <si>
    <t>Climate Change Adaptation</t>
  </si>
  <si>
    <t>Climate Change Mitigation</t>
  </si>
  <si>
    <r>
      <t>SME loans in eligible sectors (EUR m)</t>
    </r>
    <r>
      <rPr>
        <vertAlign val="superscript"/>
        <sz val="10"/>
        <color theme="1"/>
        <rFont val="Arial"/>
        <family val="2"/>
      </rPr>
      <t>2</t>
    </r>
  </si>
  <si>
    <r>
      <t>Proportion of taxonomy-eligible assets</t>
    </r>
    <r>
      <rPr>
        <vertAlign val="superscript"/>
        <sz val="10"/>
        <color theme="1"/>
        <rFont val="Arial"/>
        <family val="2"/>
      </rPr>
      <t>2</t>
    </r>
    <r>
      <rPr>
        <sz val="10"/>
        <color theme="1"/>
        <rFont val="Arial"/>
        <family val="2"/>
      </rPr>
      <t xml:space="preserve"> in total assets</t>
    </r>
    <r>
      <rPr>
        <vertAlign val="superscript"/>
        <sz val="10"/>
        <color theme="1"/>
        <rFont val="Arial"/>
        <family val="2"/>
      </rPr>
      <t>1</t>
    </r>
    <r>
      <rPr>
        <sz val="10"/>
        <color theme="1"/>
        <rFont val="Arial"/>
        <family val="2"/>
      </rPr>
      <t xml:space="preserve"> (%)</t>
    </r>
  </si>
  <si>
    <r>
      <rPr>
        <vertAlign val="superscript"/>
        <sz val="10"/>
        <color rgb="FF000000"/>
        <rFont val="Arial"/>
        <family val="2"/>
      </rPr>
      <t>1</t>
    </r>
    <r>
      <rPr>
        <sz val="10"/>
        <color rgb="FF000000"/>
        <rFont val="Arial"/>
        <family val="2"/>
      </rPr>
      <t xml:space="preserve">Audited Reporting Packages (accounting scope of consolidation)
</t>
    </r>
    <r>
      <rPr>
        <vertAlign val="superscript"/>
        <sz val="10"/>
        <color rgb="FF000000"/>
        <rFont val="Arial"/>
        <family val="2"/>
      </rPr>
      <t>2</t>
    </r>
    <r>
      <rPr>
        <sz val="10"/>
        <color rgb="FF000000"/>
        <rFont val="Arial"/>
        <family val="2"/>
      </rPr>
      <t xml:space="preserve">Manual data collection
</t>
    </r>
    <r>
      <rPr>
        <vertAlign val="superscript"/>
        <sz val="10"/>
        <color rgb="FF000000"/>
        <rFont val="Arial"/>
        <family val="2"/>
      </rPr>
      <t>3</t>
    </r>
    <r>
      <rPr>
        <sz val="10"/>
        <color rgb="FF000000"/>
        <rFont val="Arial"/>
        <family val="2"/>
      </rPr>
      <t>Audited Bundesbank Reporting Packages (prudential scope of consolidation)</t>
    </r>
  </si>
  <si>
    <t>Initial loan size (EUR)</t>
  </si>
  <si>
    <t>2020: PCH Operational Statistics
2021 &amp; 2022: Audited Reporting Packages</t>
  </si>
  <si>
    <t>Renaming of table for increasing accuracy</t>
  </si>
  <si>
    <t>Sector</t>
  </si>
  <si>
    <t>Wholesale and retail trade</t>
  </si>
  <si>
    <t>Audited Reporting Packages</t>
  </si>
  <si>
    <t>Yes</t>
  </si>
  <si>
    <t>Change of split of the business portfolio done.</t>
  </si>
  <si>
    <t xml:space="preserve">of which: </t>
  </si>
  <si>
    <t>PCH Operational Statistics</t>
  </si>
  <si>
    <t>Only current business operations are included in the percentages.</t>
  </si>
  <si>
    <r>
      <t>Total number of staff</t>
    </r>
    <r>
      <rPr>
        <b/>
        <vertAlign val="superscript"/>
        <sz val="10"/>
        <rFont val="Arial"/>
        <family val="2"/>
      </rPr>
      <t>1</t>
    </r>
  </si>
  <si>
    <r>
      <t>Supervisory Board</t>
    </r>
    <r>
      <rPr>
        <b/>
        <vertAlign val="superscript"/>
        <sz val="10"/>
        <rFont val="Arial"/>
        <family val="2"/>
      </rPr>
      <t>2</t>
    </r>
  </si>
  <si>
    <t>Women (%)</t>
  </si>
  <si>
    <t>Men (%)</t>
  </si>
  <si>
    <t>Age &lt;30</t>
  </si>
  <si>
    <t>Age 30-50</t>
  </si>
  <si>
    <t>Age &gt;50</t>
  </si>
  <si>
    <t>Management Board</t>
  </si>
  <si>
    <t>Middle Management</t>
  </si>
  <si>
    <t>Specialists</t>
  </si>
  <si>
    <t>Non-guaranteed hours employees</t>
  </si>
  <si>
    <t>Employee Database &amp; manual data collection</t>
  </si>
  <si>
    <r>
      <rPr>
        <vertAlign val="superscript"/>
        <sz val="10"/>
        <rFont val="Arial"/>
        <family val="2"/>
      </rPr>
      <t>1</t>
    </r>
    <r>
      <rPr>
        <sz val="10"/>
        <rFont val="Arial"/>
        <family val="2"/>
      </rPr>
      <t xml:space="preserve"> All staff, including management board members and staff in unconsolidated entities. Employee numbers are expressed as the head count as at the end of year and include all persons who are in an employment relationship with a member of the ProCredit group and who are on the company payroll. Exchange staff are accounted for at the institution responsible for paying their salary. Self-employed persons or employees of suppliers of the ProCredit group are not included in these statistics. There are no significant fluctuations in the number of employees during the reporting period or between reporting periods.
</t>
    </r>
    <r>
      <rPr>
        <vertAlign val="superscript"/>
        <sz val="10"/>
        <rFont val="Arial"/>
        <family val="2"/>
      </rPr>
      <t>2</t>
    </r>
    <r>
      <rPr>
        <sz val="10"/>
        <rFont val="Arial"/>
        <family val="2"/>
      </rPr>
      <t xml:space="preserve"> In the group total, all SB members are counted only once, but persons who are SB members in more than one region are counted in each of the regions in which they serve.
Including new types of employees: Non-Guaranteed hours employees.
- Minor adjustments on SB historical figures on 2020 &amp; 2021 due to different approach of calculation.
</t>
    </r>
  </si>
  <si>
    <t xml:space="preserve"> Eastern Europe</t>
  </si>
  <si>
    <t>New indicator. Employee numbers are expressed as the head count as at the end of year and include all persons who are in an employment relationship with a member of the ProCredit group and who are on the company payroll. Exchange staff are accounted for at the institution responsible for paying their salary. Self-employed persons or employees of suppliers of the ProCredit group are not included in these statistics. The indicator has been newly added, threfore fluctuations between reporting periods have not been captured.</t>
  </si>
  <si>
    <t>Working balance and Health</t>
  </si>
  <si>
    <t>Permanent/full-time</t>
  </si>
  <si>
    <t>Number of women</t>
  </si>
  <si>
    <t>Number of men</t>
  </si>
  <si>
    <t>Permanent/part-time</t>
  </si>
  <si>
    <t>Temporary/full-time</t>
  </si>
  <si>
    <t>Temporary/part-time</t>
  </si>
  <si>
    <t>Including new types of employees: Non-Guaranteed hours employees.</t>
  </si>
  <si>
    <t>New indicator</t>
  </si>
  <si>
    <t>Fair recruiter and employer</t>
  </si>
  <si>
    <r>
      <t>Annual total compensation ratio (Management Board included)</t>
    </r>
    <r>
      <rPr>
        <vertAlign val="superscript"/>
        <sz val="10"/>
        <rFont val="Arial"/>
        <family val="2"/>
      </rPr>
      <t>1</t>
    </r>
  </si>
  <si>
    <t>2.8 - 6.2</t>
  </si>
  <si>
    <t>3.4-6.4</t>
  </si>
  <si>
    <t>5.1 - 7.2</t>
  </si>
  <si>
    <t>4.5-6.3</t>
  </si>
  <si>
    <t>6,4</t>
  </si>
  <si>
    <t>6,9</t>
  </si>
  <si>
    <t>2.1 - 4.1</t>
  </si>
  <si>
    <t>2.3-3.7</t>
  </si>
  <si>
    <t>2.1 - 7.2</t>
  </si>
  <si>
    <t>2.3-6.9</t>
  </si>
  <si>
    <r>
      <t>Average ratio of entry level wage to local minimum wage</t>
    </r>
    <r>
      <rPr>
        <b/>
        <vertAlign val="superscript"/>
        <sz val="10"/>
        <rFont val="Arial"/>
        <family val="2"/>
      </rPr>
      <t>2</t>
    </r>
  </si>
  <si>
    <t xml:space="preserve">Women </t>
  </si>
  <si>
    <t xml:space="preserve">Men </t>
  </si>
  <si>
    <r>
      <rPr>
        <vertAlign val="superscript"/>
        <sz val="10"/>
        <color rgb="FF000000"/>
        <rFont val="Arial"/>
        <family val="2"/>
      </rPr>
      <t>1</t>
    </r>
    <r>
      <rPr>
        <sz val="10"/>
        <color rgb="FF000000"/>
        <rFont val="Arial"/>
        <family val="2"/>
      </rPr>
      <t xml:space="preserve">The method of calculating the Annual total compensation ratio has been adapted to align with the new GRI Disclosure requirement. In 2020 and 2021 calculations have been made on national level, while in 2022 the ratio includes regional and overall group level.
</t>
    </r>
    <r>
      <rPr>
        <vertAlign val="superscript"/>
        <sz val="10"/>
        <color rgb="FF000000"/>
        <rFont val="Arial"/>
        <family val="2"/>
      </rPr>
      <t>2</t>
    </r>
    <r>
      <rPr>
        <sz val="10"/>
        <color rgb="FF000000"/>
        <rFont val="Arial"/>
        <family val="2"/>
      </rPr>
      <t>The salary received after completion of the six-month Onboarding Programme is considered as the entry level wage. Quipu and the ProCredit Academy are not included in the analysis as they have no onboarding programme and they generally hire specialists with several years’ experience; therefore, wages are negotiated individually and are usually well above the local minimum wage.</t>
    </r>
  </si>
  <si>
    <t>New employee hires</t>
  </si>
  <si>
    <t>Total (no.)</t>
  </si>
  <si>
    <t xml:space="preserve">Total rate (%) </t>
  </si>
  <si>
    <t xml:space="preserve">Women (no.) </t>
  </si>
  <si>
    <t xml:space="preserve">Women rate (%) </t>
  </si>
  <si>
    <t>Men (no.)</t>
  </si>
  <si>
    <t>Men rate (%)</t>
  </si>
  <si>
    <t>Age &lt;30 (no.)</t>
  </si>
  <si>
    <t>Age &lt;30 rate (%)</t>
  </si>
  <si>
    <t>Age 30-50 (no.)</t>
  </si>
  <si>
    <t>Age 30-50 rate (%)</t>
  </si>
  <si>
    <t>Age &gt;50 (no.)</t>
  </si>
  <si>
    <t>Age &gt;50 rate (%)</t>
  </si>
  <si>
    <t>No. of staff for which ProCredit was the first employer</t>
  </si>
  <si>
    <t xml:space="preserve">within total staff* </t>
  </si>
  <si>
    <t xml:space="preserve">Average seniority by gender (in years) </t>
  </si>
  <si>
    <t xml:space="preserve">Women in total staff </t>
  </si>
  <si>
    <t>Men in total staff</t>
  </si>
  <si>
    <t>Women in management board</t>
  </si>
  <si>
    <t>Men in management board</t>
  </si>
  <si>
    <r>
      <t>Employee turnover</t>
    </r>
    <r>
      <rPr>
        <b/>
        <vertAlign val="superscript"/>
        <sz val="10"/>
        <rFont val="Arial"/>
        <family val="2"/>
      </rPr>
      <t>1</t>
    </r>
  </si>
  <si>
    <r>
      <rPr>
        <vertAlign val="superscript"/>
        <sz val="10"/>
        <rFont val="Arial"/>
        <family val="2"/>
      </rPr>
      <t>1</t>
    </r>
    <r>
      <rPr>
        <sz val="10"/>
        <rFont val="Arial"/>
        <family val="2"/>
      </rPr>
      <t>Parental leave or turnover during the first year not included.
Minor correction of the Average seniority by gender figures of the reporting period 2021.
The average number of employees during the respective period is calculated by averaging the year-end data specified in Disclosure 102-8. When computing new hire rates and turnover rates for specific sub-groups, the sub-group average is used as the denominator.</t>
    </r>
  </si>
  <si>
    <t>Institution</t>
  </si>
  <si>
    <t>Share of persons with disabilities (%)</t>
  </si>
  <si>
    <t>to be excluded</t>
  </si>
  <si>
    <t>Share of persons with disabilities subject to legal restrictions on the collection on data (%)</t>
  </si>
  <si>
    <t xml:space="preserve">Indicator </t>
  </si>
  <si>
    <t>New indicators</t>
  </si>
  <si>
    <r>
      <t>Number of fatalities as a result of work-related injuries and work-related ill health</t>
    </r>
    <r>
      <rPr>
        <vertAlign val="superscript"/>
        <sz val="10"/>
        <rFont val="Arial"/>
        <family val="2"/>
      </rPr>
      <t>2</t>
    </r>
  </si>
  <si>
    <r>
      <t>Number of recordable work-related accidents</t>
    </r>
    <r>
      <rPr>
        <vertAlign val="superscript"/>
        <sz val="10"/>
        <rFont val="Arial"/>
        <family val="2"/>
      </rPr>
      <t>1</t>
    </r>
  </si>
  <si>
    <r>
      <t>Number of cases of recordable work-related ill health</t>
    </r>
    <r>
      <rPr>
        <vertAlign val="superscript"/>
        <sz val="10"/>
        <rFont val="Arial"/>
        <family val="2"/>
      </rPr>
      <t>2</t>
    </r>
  </si>
  <si>
    <t>Risk Event Database</t>
  </si>
  <si>
    <r>
      <rPr>
        <vertAlign val="superscript"/>
        <sz val="10"/>
        <rFont val="Arial"/>
        <family val="2"/>
      </rPr>
      <t>1</t>
    </r>
    <r>
      <rPr>
        <sz val="10"/>
        <rFont val="Arial"/>
        <family val="2"/>
      </rPr>
      <t xml:space="preserve">The indicator refers to the total number of incidents in which an accident occurred and an employee suffered damage as a result. Several car accidents have been documented but no employees were hurt. 
</t>
    </r>
    <r>
      <rPr>
        <vertAlign val="superscript"/>
        <sz val="10"/>
        <rFont val="Arial"/>
        <family val="2"/>
      </rPr>
      <t xml:space="preserve">
2</t>
    </r>
    <r>
      <rPr>
        <sz val="10"/>
        <rFont val="Arial"/>
        <family val="2"/>
      </rPr>
      <t>The other two indicators refer to incidents that not only put an employee's health in danger but also had a noticeable effect. Two events with potential consequences were reported in the Risk Event Database, but none of them have resulted in employee health problems.</t>
    </r>
  </si>
  <si>
    <t>Share of employees who participated in regular performance and career development reviews (%)</t>
  </si>
  <si>
    <t>Specialist</t>
  </si>
  <si>
    <t xml:space="preserve">Total hours in training </t>
  </si>
  <si>
    <t>Average hours of training per year per employee</t>
  </si>
  <si>
    <t xml:space="preserve">Management Board </t>
  </si>
  <si>
    <t>ProCredit Onboarding Programme</t>
  </si>
  <si>
    <t>Number of applicants during the reporting period</t>
  </si>
  <si>
    <t>Number of selected applicants during the reporting period</t>
  </si>
  <si>
    <t>Number of graduates during the reporting period</t>
  </si>
  <si>
    <t>Share of total graduates in total staff (%)</t>
  </si>
  <si>
    <r>
      <t>ProCredit Academy</t>
    </r>
    <r>
      <rPr>
        <b/>
        <vertAlign val="superscript"/>
        <sz val="10"/>
        <rFont val="Arial"/>
        <family val="2"/>
      </rPr>
      <t>1</t>
    </r>
  </si>
  <si>
    <t>Total number of current staff graduated from or currently attending the Banker and Management Academies</t>
  </si>
  <si>
    <t xml:space="preserve">Share of current staff graduated from or currently attending the Banker and Management Academies </t>
  </si>
  <si>
    <t>Employee training on human rights policies or procedures and environmental aspects</t>
  </si>
  <si>
    <t xml:space="preserve">Total hours of Code of Conduct training </t>
  </si>
  <si>
    <t>14,132*</t>
  </si>
  <si>
    <t>13,563*</t>
  </si>
  <si>
    <t>Total hours of environmental training</t>
  </si>
  <si>
    <t>Investment in training</t>
  </si>
  <si>
    <t>Annual investment in employee training (EUR m)</t>
  </si>
  <si>
    <t>Annual investment in employee training per employee (EUR)</t>
  </si>
  <si>
    <t>Employee Database, manual data collection, Audited Reporting Packages</t>
  </si>
  <si>
    <r>
      <rPr>
        <vertAlign val="superscript"/>
        <sz val="10"/>
        <rFont val="Arial"/>
        <family val="2"/>
      </rPr>
      <t>1</t>
    </r>
    <r>
      <rPr>
        <sz val="10"/>
        <rFont val="Arial"/>
        <family val="2"/>
      </rPr>
      <t>Training hours were reduced in 2020 and 2021 as a result of suspending ProCredit Academy programmes in Germany due to the COVID-19 pandemic.
New indicator: Share of employees who participated in regular performance and career development reviews</t>
    </r>
  </si>
  <si>
    <t>Number of Management Academy graduates by gender</t>
  </si>
  <si>
    <t>Manual collection</t>
  </si>
  <si>
    <t>2021</t>
  </si>
  <si>
    <t>2022</t>
  </si>
  <si>
    <t>The supply chain for the group primarily consists of suppliers of office materials and technical equipment, banking machinery and vehicles. Other links in the ProCredit group’s supply chain (business relationships) include service companies such as consultancies, lawyers or auditors.</t>
  </si>
  <si>
    <t>Due diligence screening of suppliers</t>
  </si>
  <si>
    <t xml:space="preserve">Share of suppliers checked against </t>
  </si>
  <si>
    <r>
      <t>Exclusion List (human and labour rights, child labour, and others)</t>
    </r>
    <r>
      <rPr>
        <vertAlign val="superscript"/>
        <sz val="10"/>
        <color theme="1"/>
        <rFont val="Arial"/>
        <family val="2"/>
      </rPr>
      <t>1</t>
    </r>
  </si>
  <si>
    <t>Environmental standards</t>
  </si>
  <si>
    <r>
      <rPr>
        <u/>
        <vertAlign val="superscript"/>
        <sz val="10"/>
        <color theme="10"/>
        <rFont val="Arial"/>
        <family val="2"/>
      </rPr>
      <t>1</t>
    </r>
    <r>
      <rPr>
        <u/>
        <sz val="10"/>
        <color theme="10"/>
        <rFont val="Arial"/>
        <family val="2"/>
      </rPr>
      <t>See our Exclusion List (Code of Conduct p. 34)</t>
    </r>
  </si>
  <si>
    <t xml:space="preserve"> </t>
  </si>
  <si>
    <t>Audited Reporting Packages &amp; Employee Database</t>
  </si>
  <si>
    <t>Note</t>
  </si>
  <si>
    <t xml:space="preserve">Key figures </t>
  </si>
  <si>
    <t>Breakdown of loan portfolio per loan purpose</t>
  </si>
  <si>
    <t xml:space="preserve">Number of business loans </t>
  </si>
  <si>
    <t>Change in table: the overall structure of the table and adding Profit of the period &amp; Return on average equity without contribution of PCB Ukraine</t>
  </si>
  <si>
    <t>Prudent risk</t>
  </si>
  <si>
    <t>Stage 3 loans coverage ratio</t>
  </si>
  <si>
    <t>Adding indicators excluding the contribution of PCB Ukraine</t>
  </si>
  <si>
    <t>Albania</t>
  </si>
  <si>
    <t>Bosnia</t>
  </si>
  <si>
    <t>Bulgaria</t>
  </si>
  <si>
    <t>Ecuador</t>
  </si>
  <si>
    <t>Georgia</t>
  </si>
  <si>
    <t>Kosovo</t>
  </si>
  <si>
    <t>North Macedonia</t>
  </si>
  <si>
    <t>Moldova</t>
  </si>
  <si>
    <t>Romania</t>
  </si>
  <si>
    <t>Serbia</t>
  </si>
  <si>
    <t>Ukraine</t>
  </si>
  <si>
    <r>
      <t>Country defaulted loan portfolio (%)</t>
    </r>
    <r>
      <rPr>
        <vertAlign val="superscript"/>
        <sz val="10"/>
        <rFont val="Arial"/>
        <family val="2"/>
      </rPr>
      <t>1</t>
    </r>
  </si>
  <si>
    <r>
      <t>ProCredit Bank's defaulted loan portfolio* (%)</t>
    </r>
    <r>
      <rPr>
        <vertAlign val="superscript"/>
        <sz val="10"/>
        <rFont val="Arial"/>
        <family val="2"/>
      </rPr>
      <t>2</t>
    </r>
  </si>
  <si>
    <r>
      <rPr>
        <u/>
        <vertAlign val="superscript"/>
        <sz val="11"/>
        <color theme="10"/>
        <rFont val="Calibri"/>
        <family val="2"/>
        <scheme val="minor"/>
      </rPr>
      <t>1</t>
    </r>
    <r>
      <rPr>
        <u/>
        <sz val="11"/>
        <color theme="10"/>
        <rFont val="Calibri"/>
        <family val="2"/>
        <scheme val="minor"/>
      </rPr>
      <t>National Bank of Albania: Information as of December 2022</t>
    </r>
  </si>
  <si>
    <t>Central Bank of Bosnia and Herzegovina: Information as of September 2022</t>
  </si>
  <si>
    <t>Bulgarian National Bank: Information as of September 2022</t>
  </si>
  <si>
    <t>Ecuador, CEIC Data: Information as of December 2022</t>
  </si>
  <si>
    <t>National Bank of Georgia: Information as of December 2022</t>
  </si>
  <si>
    <t>Deutsche Bundesbank: Information as of December 2019</t>
  </si>
  <si>
    <t>Central Bank of the Republic of Kosovo: Information as of December 2022</t>
  </si>
  <si>
    <t>National Bank of the Republic of North Macedonia: Information as of September 2022</t>
  </si>
  <si>
    <t>National Bank of Moldova: Information as of December 2022</t>
  </si>
  <si>
    <t>National Bank of Romania: Information as of September 2022</t>
  </si>
  <si>
    <t>National Bank of Serbia: Information as of September 2022</t>
  </si>
  <si>
    <t>National Bank of Ukraine: Information as of December 2022</t>
  </si>
  <si>
    <r>
      <rPr>
        <vertAlign val="superscript"/>
        <sz val="10"/>
        <rFont val="Arial"/>
        <family val="2"/>
      </rPr>
      <t>2</t>
    </r>
    <r>
      <rPr>
        <sz val="10"/>
        <rFont val="Arial"/>
        <family val="2"/>
      </rPr>
      <t>Audited Reporting Packages</t>
    </r>
  </si>
  <si>
    <t>Reference year</t>
  </si>
  <si>
    <t>Bosnia &amp; Herzegovina</t>
  </si>
  <si>
    <t>EU 28</t>
  </si>
  <si>
    <r>
      <rPr>
        <vertAlign val="superscript"/>
        <sz val="10"/>
        <color rgb="FF000000"/>
        <rFont val="Arial"/>
        <family val="2"/>
      </rPr>
      <t>1</t>
    </r>
    <r>
      <rPr>
        <sz val="10"/>
        <color rgb="FF000000"/>
        <rFont val="Arial"/>
        <family val="2"/>
      </rPr>
      <t xml:space="preserve">Air pollution: Population weighted, 2021 average PM2.5 concentration (µg/m³) </t>
    </r>
  </si>
  <si>
    <t>12.5</t>
  </si>
  <si>
    <t>27.8</t>
  </si>
  <si>
    <t>16.3</t>
  </si>
  <si>
    <t>8.4</t>
  </si>
  <si>
    <t>21.0</t>
  </si>
  <si>
    <t>14.7</t>
  </si>
  <si>
    <t>25.4</t>
  </si>
  <si>
    <t>15.3</t>
  </si>
  <si>
    <t>25.5</t>
  </si>
  <si>
    <t>18.5</t>
  </si>
  <si>
    <t>10.6</t>
  </si>
  <si>
    <r>
      <rPr>
        <vertAlign val="superscript"/>
        <sz val="10"/>
        <color rgb="FF000000"/>
        <rFont val="Arial"/>
        <family val="2"/>
      </rPr>
      <t>1</t>
    </r>
    <r>
      <rPr>
        <sz val="10"/>
        <color rgb="FF000000"/>
        <rFont val="Arial"/>
        <family val="2"/>
      </rPr>
      <t>Number of times that PM2.5 concentration levels exceed WHO guidelines</t>
    </r>
  </si>
  <si>
    <t>2 to 3</t>
  </si>
  <si>
    <t>5 to 7</t>
  </si>
  <si>
    <t>3 to 5</t>
  </si>
  <si>
    <t>1 to 2</t>
  </si>
  <si>
    <r>
      <rPr>
        <vertAlign val="superscript"/>
        <sz val="10"/>
        <color rgb="FF000000"/>
        <rFont val="Arial"/>
        <family val="2"/>
      </rPr>
      <t>2</t>
    </r>
    <r>
      <rPr>
        <sz val="10"/>
        <color rgb="FF000000"/>
        <rFont val="Arial"/>
        <family val="2"/>
      </rPr>
      <t xml:space="preserve">Unemployment rate (% of total labour force) (modelled ILO estimates) </t>
    </r>
  </si>
  <si>
    <t>11.8</t>
  </si>
  <si>
    <t>14.1</t>
  </si>
  <si>
    <t>4.4</t>
  </si>
  <si>
    <t>4.0</t>
  </si>
  <si>
    <t>11.3</t>
  </si>
  <si>
    <t>25.5*</t>
  </si>
  <si>
    <t>15.1</t>
  </si>
  <si>
    <t>2.3</t>
  </si>
  <si>
    <t>5.4</t>
  </si>
  <si>
    <t>9.5</t>
  </si>
  <si>
    <t>9.8**</t>
  </si>
  <si>
    <t>5.7</t>
  </si>
  <si>
    <t>3.0</t>
  </si>
  <si>
    <r>
      <rPr>
        <vertAlign val="superscript"/>
        <sz val="10"/>
        <color rgb="FF000000"/>
        <rFont val="Arial"/>
        <family val="2"/>
      </rPr>
      <t>3</t>
    </r>
    <r>
      <rPr>
        <sz val="10"/>
        <color rgb="FF000000"/>
        <rFont val="Arial"/>
        <family val="2"/>
      </rPr>
      <t>Climate vulnerability vs. adaptation readiness, 0-100 index</t>
    </r>
  </si>
  <si>
    <t>49.8</t>
  </si>
  <si>
    <t>49.7</t>
  </si>
  <si>
    <t>54.9</t>
  </si>
  <si>
    <t>44.4</t>
  </si>
  <si>
    <t>57.8</t>
  </si>
  <si>
    <t>54.8</t>
  </si>
  <si>
    <t>50.2</t>
  </si>
  <si>
    <t>51.1</t>
  </si>
  <si>
    <t>50.6</t>
  </si>
  <si>
    <t>52.2</t>
  </si>
  <si>
    <t>69.8</t>
  </si>
  <si>
    <r>
      <rPr>
        <vertAlign val="superscript"/>
        <sz val="10"/>
        <color rgb="FF000000"/>
        <rFont val="Arial"/>
        <family val="2"/>
      </rPr>
      <t xml:space="preserve">4 </t>
    </r>
    <r>
      <rPr>
        <sz val="10"/>
        <color rgb="FF000000"/>
        <rFont val="Arial"/>
        <family val="2"/>
      </rPr>
      <t>CO</t>
    </r>
    <r>
      <rPr>
        <vertAlign val="subscript"/>
        <sz val="10"/>
        <color rgb="FF000000"/>
        <rFont val="Arial"/>
        <family val="2"/>
      </rPr>
      <t>2</t>
    </r>
    <r>
      <rPr>
        <sz val="10"/>
        <color rgb="FF000000"/>
        <rFont val="Arial"/>
        <family val="2"/>
      </rPr>
      <t xml:space="preserve"> emissions per unit of GDP (kg CO</t>
    </r>
    <r>
      <rPr>
        <vertAlign val="subscript"/>
        <sz val="10"/>
        <color rgb="FF000000"/>
        <rFont val="Arial"/>
        <family val="2"/>
      </rPr>
      <t>2</t>
    </r>
    <r>
      <rPr>
        <sz val="10"/>
        <color rgb="FF000000"/>
        <rFont val="Arial"/>
        <family val="2"/>
      </rPr>
      <t>/2015 USD)</t>
    </r>
  </si>
  <si>
    <t>0.27</t>
  </si>
  <si>
    <t>1.27</t>
  </si>
  <si>
    <t>0.61</t>
  </si>
  <si>
    <t>0.35*</t>
  </si>
  <si>
    <t>0.52</t>
  </si>
  <si>
    <t>1.25</t>
  </si>
  <si>
    <t>0.68</t>
  </si>
  <si>
    <t>1.18</t>
  </si>
  <si>
    <t>0.32</t>
  </si>
  <si>
    <t>1.01</t>
  </si>
  <si>
    <t>1.66</t>
  </si>
  <si>
    <t>0.16</t>
  </si>
  <si>
    <t>0.17</t>
  </si>
  <si>
    <r>
      <t xml:space="preserve"> </t>
    </r>
    <r>
      <rPr>
        <vertAlign val="superscript"/>
        <sz val="10"/>
        <color rgb="FF000000"/>
        <rFont val="Arial"/>
        <family val="2"/>
      </rPr>
      <t>5</t>
    </r>
    <r>
      <rPr>
        <sz val="10"/>
        <color rgb="FF000000"/>
        <rFont val="Arial"/>
        <family val="2"/>
      </rPr>
      <t xml:space="preserve"> Energy intensity (Energy consumption per GDP in 1000 Btu/2015 USD GDP PPP)</t>
    </r>
  </si>
  <si>
    <t>5.5</t>
  </si>
  <si>
    <t>8.3</t>
  </si>
  <si>
    <t>9.6</t>
  </si>
  <si>
    <t>3.8</t>
  </si>
  <si>
    <t>7.7</t>
  </si>
  <si>
    <t>8.5</t>
  </si>
  <si>
    <t>6.3</t>
  </si>
  <si>
    <t>0.0</t>
  </si>
  <si>
    <t>5.0</t>
  </si>
  <si>
    <t>5.6</t>
  </si>
  <si>
    <t>7.8</t>
  </si>
  <si>
    <t>3.9</t>
  </si>
  <si>
    <t>6.1</t>
  </si>
  <si>
    <t>5.2</t>
  </si>
  <si>
    <t>7.4</t>
  </si>
  <si>
    <t>5.1</t>
  </si>
  <si>
    <t>12.7</t>
  </si>
  <si>
    <t>4.3</t>
  </si>
  <si>
    <t>6.9</t>
  </si>
  <si>
    <t>5.8</t>
  </si>
  <si>
    <t>4.1</t>
  </si>
  <si>
    <t>6.4</t>
  </si>
  <si>
    <t>4.5</t>
  </si>
  <si>
    <t>5.3</t>
  </si>
  <si>
    <t>6.8</t>
  </si>
  <si>
    <t>3.46</t>
  </si>
  <si>
    <t>5.88</t>
  </si>
  <si>
    <t>5.95</t>
  </si>
  <si>
    <t>3.85</t>
  </si>
  <si>
    <t>5.17</t>
  </si>
  <si>
    <t>5.64</t>
  </si>
  <si>
    <t>3.87</t>
  </si>
  <si>
    <t>4.95</t>
  </si>
  <si>
    <t>3.17</t>
  </si>
  <si>
    <t>6.05</t>
  </si>
  <si>
    <t>8.83</t>
  </si>
  <si>
    <t>3.51</t>
  </si>
  <si>
    <t>3.43</t>
  </si>
  <si>
    <t>5.23</t>
  </si>
  <si>
    <t>4.84</t>
  </si>
  <si>
    <t>3.67</t>
  </si>
  <si>
    <t>4.86</t>
  </si>
  <si>
    <t>4.52</t>
  </si>
  <si>
    <t>3.57</t>
  </si>
  <si>
    <t>5.09</t>
  </si>
  <si>
    <t>2.59</t>
  </si>
  <si>
    <t>5.31</t>
  </si>
  <si>
    <t>7.31</t>
  </si>
  <si>
    <t>3.04</t>
  </si>
  <si>
    <r>
      <rPr>
        <vertAlign val="superscript"/>
        <sz val="10"/>
        <color rgb="FF000000"/>
        <rFont val="Arial"/>
        <family val="2"/>
      </rPr>
      <t xml:space="preserve">6 </t>
    </r>
    <r>
      <rPr>
        <sz val="10"/>
        <color rgb="FF000000"/>
        <rFont val="Arial"/>
        <family val="2"/>
      </rPr>
      <t>Transparency International Corruption Perception Index Score (0 = highly corrupt, 100 = very clean)</t>
    </r>
  </si>
  <si>
    <r>
      <t xml:space="preserve"> </t>
    </r>
    <r>
      <rPr>
        <vertAlign val="superscript"/>
        <sz val="10"/>
        <color rgb="FF000000"/>
        <rFont val="Arial"/>
        <family val="2"/>
      </rPr>
      <t>7</t>
    </r>
    <r>
      <rPr>
        <sz val="10"/>
        <color rgb="FF000000"/>
        <rFont val="Arial"/>
        <family val="2"/>
      </rPr>
      <t>GDP per capita, current prices  (USD per capita)</t>
    </r>
  </si>
  <si>
    <t>4,862*</t>
  </si>
  <si>
    <r>
      <rPr>
        <vertAlign val="superscript"/>
        <sz val="10"/>
        <color rgb="FF000000"/>
        <rFont val="Arial"/>
        <family val="2"/>
      </rPr>
      <t>8</t>
    </r>
    <r>
      <rPr>
        <sz val="10"/>
        <color rgb="FF000000"/>
        <rFont val="Arial"/>
        <family val="2"/>
      </rPr>
      <t xml:space="preserve"> Proportion of women in managerial positions (%), SDG indicator 5.5.2</t>
    </r>
  </si>
  <si>
    <t>14.3*</t>
  </si>
  <si>
    <t>24.2</t>
  </si>
  <si>
    <t>38.3</t>
  </si>
  <si>
    <t>37.8</t>
  </si>
  <si>
    <t>36.1**</t>
  </si>
  <si>
    <t>17.5*</t>
  </si>
  <si>
    <t>21.6</t>
  </si>
  <si>
    <t>44.6</t>
  </si>
  <si>
    <t>35.8</t>
  </si>
  <si>
    <t>33.0</t>
  </si>
  <si>
    <t>41.0</t>
  </si>
  <si>
    <t>29.2</t>
  </si>
  <si>
    <r>
      <rPr>
        <vertAlign val="superscript"/>
        <sz val="10"/>
        <color rgb="FF000000"/>
        <rFont val="Arial"/>
        <family val="2"/>
      </rPr>
      <t>9</t>
    </r>
    <r>
      <rPr>
        <sz val="10"/>
        <color rgb="FF000000"/>
        <rFont val="Arial"/>
        <family val="2"/>
      </rPr>
      <t xml:space="preserve"> Equal treatment and absence of discrimination (0=Very unlikely, 1=Very likely)</t>
    </r>
  </si>
  <si>
    <t>0.59</t>
  </si>
  <si>
    <t>0.6</t>
  </si>
  <si>
    <t>0.45</t>
  </si>
  <si>
    <t>0.58</t>
  </si>
  <si>
    <t>0.62</t>
  </si>
  <si>
    <t>0.54</t>
  </si>
  <si>
    <t>0.73</t>
  </si>
  <si>
    <t>0.65</t>
  </si>
  <si>
    <t>0.67</t>
  </si>
  <si>
    <t>0.78</t>
  </si>
  <si>
    <r>
      <rPr>
        <vertAlign val="superscript"/>
        <sz val="10"/>
        <color rgb="FF000000"/>
        <rFont val="Arial"/>
        <family val="2"/>
      </rPr>
      <t>10</t>
    </r>
    <r>
      <rPr>
        <sz val="10"/>
        <color rgb="FF000000"/>
        <rFont val="Arial"/>
        <family val="2"/>
      </rPr>
      <t xml:space="preserve"> Electricity prices non-household consumers, average annual growth rate, 2018 S1 - 2022 S1 (%)</t>
    </r>
  </si>
  <si>
    <t>2018-2022</t>
  </si>
  <si>
    <t>0.07*</t>
  </si>
  <si>
    <t>0.07</t>
  </si>
  <si>
    <t>21.45</t>
  </si>
  <si>
    <t>7.73</t>
  </si>
  <si>
    <t>-2.92</t>
  </si>
  <si>
    <t>31.64</t>
  </si>
  <si>
    <t>-6.24</t>
  </si>
  <si>
    <t>32.94</t>
  </si>
  <si>
    <t>7.35</t>
  </si>
  <si>
    <t>10.17**</t>
  </si>
  <si>
    <t>5.69</t>
  </si>
  <si>
    <r>
      <rPr>
        <vertAlign val="superscript"/>
        <sz val="10"/>
        <color rgb="FF000000"/>
        <rFont val="Arial"/>
        <family val="2"/>
      </rPr>
      <t>10</t>
    </r>
    <r>
      <rPr>
        <sz val="10"/>
        <color rgb="FF000000"/>
        <rFont val="Arial"/>
        <family val="2"/>
      </rPr>
      <t xml:space="preserve"> Electricity prices non-household consumers, percentage change between highest and lowest values, 2017 S2 - 2022 S1 (%)</t>
    </r>
  </si>
  <si>
    <t>2017-2022</t>
  </si>
  <si>
    <t>8.15</t>
  </si>
  <si>
    <t>93.82</t>
  </si>
  <si>
    <t>61.31</t>
  </si>
  <si>
    <t>22.31</t>
  </si>
  <si>
    <t>140.71</t>
  </si>
  <si>
    <t>35.45</t>
  </si>
  <si>
    <t>167.35</t>
  </si>
  <si>
    <t>31.34</t>
  </si>
  <si>
    <t>30.17</t>
  </si>
  <si>
    <t>44.92**</t>
  </si>
  <si>
    <t>24.34</t>
  </si>
  <si>
    <r>
      <rPr>
        <vertAlign val="superscript"/>
        <sz val="10"/>
        <color rgb="FF000000"/>
        <rFont val="Arial"/>
        <family val="2"/>
      </rPr>
      <t>11</t>
    </r>
    <r>
      <rPr>
        <sz val="10"/>
        <color rgb="FF000000"/>
        <rFont val="Arial"/>
        <family val="2"/>
      </rPr>
      <t xml:space="preserve"> Estimates of informal output (% of official GDP)</t>
    </r>
  </si>
  <si>
    <t>32.4</t>
  </si>
  <si>
    <t>30.7</t>
  </si>
  <si>
    <t>31.8</t>
  </si>
  <si>
    <t>32.2</t>
  </si>
  <si>
    <t>61.2</t>
  </si>
  <si>
    <t>33.4</t>
  </si>
  <si>
    <t>39.8</t>
  </si>
  <si>
    <t>30.3</t>
  </si>
  <si>
    <t>46.6</t>
  </si>
  <si>
    <r>
      <rPr>
        <vertAlign val="superscript"/>
        <sz val="10"/>
        <color rgb="FF000000"/>
        <rFont val="Arial"/>
        <family val="2"/>
      </rPr>
      <t>12</t>
    </r>
    <r>
      <rPr>
        <sz val="10"/>
        <color rgb="FF000000"/>
        <rFont val="Arial"/>
        <family val="2"/>
      </rPr>
      <t xml:space="preserve"> Human flight and brain drain index (0=Low, 10=High)</t>
    </r>
  </si>
  <si>
    <t>6.0</t>
  </si>
  <si>
    <t>5.9</t>
  </si>
  <si>
    <t>1.9</t>
  </si>
  <si>
    <r>
      <rPr>
        <vertAlign val="superscript"/>
        <sz val="10"/>
        <color rgb="FF000000"/>
        <rFont val="Arial"/>
        <family val="2"/>
      </rPr>
      <t xml:space="preserve">13 </t>
    </r>
    <r>
      <rPr>
        <sz val="10"/>
        <color rgb="FF000000"/>
        <rFont val="Arial"/>
        <family val="2"/>
      </rPr>
      <t xml:space="preserve">SMEs' economic relevance: people employed (% total employed people) </t>
    </r>
  </si>
  <si>
    <t>80.0</t>
  </si>
  <si>
    <t>69.1</t>
  </si>
  <si>
    <t>74.2*</t>
  </si>
  <si>
    <t>67.0**</t>
  </si>
  <si>
    <t>80.4</t>
  </si>
  <si>
    <t>73.5</t>
  </si>
  <si>
    <t>65.8*</t>
  </si>
  <si>
    <t>66.1</t>
  </si>
  <si>
    <t>63.8</t>
  </si>
  <si>
    <t>58.2</t>
  </si>
  <si>
    <r>
      <rPr>
        <vertAlign val="superscript"/>
        <sz val="10"/>
        <color rgb="FF000000"/>
        <rFont val="Arial"/>
        <family val="2"/>
      </rPr>
      <t>13</t>
    </r>
    <r>
      <rPr>
        <sz val="10"/>
        <color rgb="FF000000"/>
        <rFont val="Arial"/>
        <family val="2"/>
      </rPr>
      <t xml:space="preserve"> SMEs' economic relevance: Value-added (% of GDP)</t>
    </r>
  </si>
  <si>
    <t>68.7</t>
  </si>
  <si>
    <t>62.7</t>
  </si>
  <si>
    <t>63.4*</t>
  </si>
  <si>
    <t>61.5**</t>
  </si>
  <si>
    <t>65.7</t>
  </si>
  <si>
    <t>68.4</t>
  </si>
  <si>
    <t>58.0*</t>
  </si>
  <si>
    <t>57.2</t>
  </si>
  <si>
    <t>52.9</t>
  </si>
  <si>
    <t>47.4</t>
  </si>
  <si>
    <t>Data sources and notes on methodology:</t>
  </si>
  <si>
    <t xml:space="preserve">1 IQAir. 2021 World Air Quality Report, Region &amp; City PM2.5 Ranking, available at: https://www.iqair.com/world-most-polluted-countries (accessed 22.02.2023). Note on methodology: PM2.5 measurements obtained by ground-level  monitoring stations. Air quality data was aggregated from regulatory monitoring stations operated by governments as well as privately-owned, non-regulatory stations operated by individuals, educational institutions, and non-profit organizations. Most data employed in the report was collected in real time. When available, supplementary year-end historical data sets were also included to provide the most timely and comprehensive global data analysis possible. The data from individual stations were combined into “settlements,” which can represent a city, town, village, county, or municipality depending on local population patterns and administrative structures. The data from cities are subsequently population weighted and aggregated to create a regional annual average and ranking.  Data for the World Air Quality Report is presented within the context of the 2021 WHO updated recommended annual air quality guideline levels and interim targets for PM2.5. These guidelines help to determine which cities  and regions are most in danger from the health risks of PM2.5 in the hopes that they implement stricter policies to help lower those risks. </t>
  </si>
  <si>
    <t>2 ILOSTAT Data catalogue, Unemployment rate by sex and age. ILO modelled estimates, Nov. 2022 (%), Annual **Reference year for Ukraine is 2021  *Value for Kosovo: Unemployment rate by sex and age (%), LFS, Annual, Reference year for Kosovo is 2020, available at https://ilostat.ilo.org/data/#  (both databases accessed  25.01.2023)</t>
  </si>
  <si>
    <t xml:space="preserve">3 Notre Dame Global Adaptation Initiative. Notre Dame ND-GAIN Country Index, available at https://gain.nd.edu/our-work/country-index/ (accessed  31.01.2023)
Index  is composed of two key dimensions of adaptation: vulnerability and readiness. Vulnerability measures a country's exposure, sensitivity and capacity to adapt to the negative effects of climate change. ND-GAIN measures overall vulnerability by considering six life-supporting sectors – food, water, health, ecosystem service, human habitat, and infrastructure. Readiness measures a country’s ability to leverage investments and convert them to adaptation actions. ND-GAIN measures overall readiness by considering three components – economic readiness, governance readiness and social readiness. </t>
  </si>
  <si>
    <t>4 International Energy Agency data browser, available at https://www.iea.org/data-and-statistics. *Reference year for Ecuador is 2019 (accessed 31.01.2023)</t>
  </si>
  <si>
    <t>5 U.S. Energy Information Administration. International Data Portal, available at https://www.eia.gov/international/overview/world (accessed 01.02.2023)</t>
  </si>
  <si>
    <t>6 Transparency International. Corruption Perceptions Index 2021, available at: https://www.transparency.org/en/cpi/2021  (accessed 25.01.2023)</t>
  </si>
  <si>
    <t xml:space="preserve">7 International Monetary Fund. World Economic Outlook (October 2022), *Reference year for Ukraine is 2021, available at https://www.imf.org/external/datamapper/NGDPDPC@WEO/OEMDC/ADVEC/WEOWORLD  (accessed 25.01.2023)
</t>
  </si>
  <si>
    <t>8 ILOSTAT. SDG labour market indicators (ILOSDG), *Reference year for Kosovo and Albania is 2019, **Reference year for Georgia is 2020, available at https://ilostat.ilo.org/data/ (accessed 06.02.2023) Note: The Impact Report 2021 displayed a slightly different indicator, "Proportion of women in senior and middle management positions, SDG indicator 5.5.2". This year, we display the indicator "Proportion of women in managerail positions, SDG indicator 5.5.2" because a more recent dataset for our countries of operation is available.</t>
  </si>
  <si>
    <t>9 The World Bank, GovData360, available at https://govdata360.worldbank.org/ (accessed on 31.01.2023)</t>
  </si>
  <si>
    <t>10 Own calculations based on Eurostat (2021), *For Albania, only a time series between 2019 and 2022 is available due to the lack of earlier data, **EU data refers to EU 27 as of 2020, available online at: https://ec.europa.eu/eurostat/web/main/data/database (accessed on 06.02.2023). Note on methodology: input data for calculations based on electricity prices for non-household consumers, bi-annual data (2017-2021), electrical energy Band IB: 20 MWh-500 MWh, Kilowatt-hour, all taxes and levies included, expressed in Euro.</t>
  </si>
  <si>
    <t>11 World Bank. “Understanding Informality.” CERP Discussion Paper 16497, Centre for Economic Policy Research, London. Elgin, C., M. A. Kose, F. Ohnsorge, and S. Yu. (2021), available at https://www.worldbank.org/en/research/brief/informal-economy-database (accessed: 07.02.2023)</t>
  </si>
  <si>
    <t>12 The Fund for Peace. Fragile States Index (2022), available at https://fragilestatesindex.org/ (accessed: 01.02.2023). Note: The Human Flight and Brain Drain Indicator considers the economic impact of human displacement (for economic or political reasons) and the consequences this may have on a country’s development. On the one hand, this may involve the voluntary emigration of the middle class – particularly economically productive segments of the population, such as entrepreneurs, or skilled workers such as physicians – due to economic deterioration in their home country and the hope of better opportunities farther afield. On the other hand, it may involve the forced displacement of professionals or intellectuals who are fleeing their country due to actual or feared persecution or repression, and specifically the economic impact that displacement may wreak on an economy through the loss of productive, skilled professional labor.</t>
  </si>
  <si>
    <t>13 European Comission (2022), SME SBA Country Factsheets 2021.  *Bulgaria, Romania: SME SBA Country Factsheets 2022, available at https://neighbourhood enlargement.ec.europa.eu/enlargement-policy/policy-highlights/sme-performance-review_en  **Georgia: OECD (2019), Access to Green Finance for SMEs in Georgia, Green Finance and Investment, OECD Publishing, Paris, available at: https://www.oecd.org/environment/access-to-green-finance-for-smes-in-georgia-dc98f97b-en.htm (both databases accessed: 02.21.2023)</t>
  </si>
  <si>
    <t>Instances of non-compliance with laws and regulations</t>
  </si>
  <si>
    <t>Total number of significant instances of non-compliance with laws and regulations</t>
  </si>
  <si>
    <r>
      <t>Instances for which fines were incurred</t>
    </r>
    <r>
      <rPr>
        <vertAlign val="superscript"/>
        <sz val="10"/>
        <rFont val="Arial"/>
        <family val="2"/>
      </rPr>
      <t>1</t>
    </r>
  </si>
  <si>
    <t>Instances for which non-monetary sanctions were incurred</t>
  </si>
  <si>
    <t>Fines paid for instances of non-compliance with laws and regulations</t>
  </si>
  <si>
    <t>Number of fines for instances of non-compliance with laws and regulations</t>
  </si>
  <si>
    <t>o/w occurred in the current reporting period</t>
  </si>
  <si>
    <t>o/w occurred in the previous reporting period</t>
  </si>
  <si>
    <t>Monetary value of fines for instances of non-compliance with laws and regulations</t>
  </si>
  <si>
    <t>Group Compliance Reporting System and Risk Event Database</t>
  </si>
  <si>
    <t xml:space="preserve">Note: </t>
  </si>
  <si>
    <r>
      <rPr>
        <vertAlign val="superscript"/>
        <sz val="10"/>
        <rFont val="Arial"/>
        <family val="2"/>
      </rPr>
      <t>1</t>
    </r>
    <r>
      <rPr>
        <sz val="10"/>
        <rFont val="Arial"/>
        <family val="2"/>
      </rPr>
      <t>Fine was levied by a local regulator &lt; EUR 50,000.
New structure of the table</t>
    </r>
  </si>
  <si>
    <t>Critical concerns</t>
  </si>
  <si>
    <t>Criminal offences</t>
  </si>
  <si>
    <r>
      <t>Non-compliance with internal policies</t>
    </r>
    <r>
      <rPr>
        <vertAlign val="superscript"/>
        <sz val="10"/>
        <rFont val="Arial"/>
        <family val="2"/>
      </rPr>
      <t>1</t>
    </r>
  </si>
  <si>
    <t>Human rights violations</t>
  </si>
  <si>
    <t>Group Compliance Reporting System, Risk Event Database and Whistleblowing System</t>
  </si>
  <si>
    <r>
      <rPr>
        <vertAlign val="superscript"/>
        <sz val="10"/>
        <rFont val="Arial"/>
        <family val="2"/>
      </rPr>
      <t>1</t>
    </r>
    <r>
      <rPr>
        <sz val="10"/>
        <rFont val="Arial"/>
        <family val="2"/>
      </rPr>
      <t xml:space="preserve">One case of breaching the Code of Conduct was detected. Appropiate measures were taken.
</t>
    </r>
    <r>
      <rPr>
        <vertAlign val="superscript"/>
        <sz val="10"/>
        <rFont val="Arial"/>
        <family val="2"/>
      </rPr>
      <t>1</t>
    </r>
    <r>
      <rPr>
        <sz val="10"/>
        <rFont val="Arial"/>
        <family val="2"/>
      </rPr>
      <t>Instances of discrimination are considered in the indicator and were not deteced during the reporting period.
New table</t>
    </r>
  </si>
  <si>
    <t>Staff trained on financial crime risks</t>
  </si>
  <si>
    <t>ProCredit Onboarding Programme participants</t>
  </si>
  <si>
    <t>Managers</t>
  </si>
  <si>
    <t>Accounts closed or client relationships terminated due to risk of financial crime</t>
  </si>
  <si>
    <t>Number of accounts closed</t>
  </si>
  <si>
    <t>Number of client relationships ended</t>
  </si>
  <si>
    <t xml:space="preserve">Number of client accounts screened against financial crime risks </t>
  </si>
  <si>
    <t>Number of client accounts screened against financial crime risk</t>
  </si>
  <si>
    <t>all</t>
  </si>
  <si>
    <t>Share of total client accounts screened against financial crime risks (%)</t>
  </si>
  <si>
    <t>Quarterly AML Reports of ProCredit banks</t>
  </si>
  <si>
    <t xml:space="preserve">Operations assessed for fraud-related events (including risks related to corruption)  </t>
  </si>
  <si>
    <t xml:space="preserve">                Number of processes assessed </t>
  </si>
  <si>
    <r>
      <t>Number of scenarios evaluated</t>
    </r>
    <r>
      <rPr>
        <vertAlign val="superscript"/>
        <sz val="10"/>
        <rFont val="Arial"/>
        <family val="2"/>
      </rPr>
      <t>1</t>
    </r>
  </si>
  <si>
    <r>
      <t>Number of significant risks related to corruption identified through the fraud risk assessment</t>
    </r>
    <r>
      <rPr>
        <vertAlign val="superscript"/>
        <sz val="10"/>
        <rFont val="Arial"/>
        <family val="2"/>
      </rPr>
      <t>1</t>
    </r>
  </si>
  <si>
    <t>Risk Assessments of all ProCredit banks, PCH and Quipu</t>
  </si>
  <si>
    <r>
      <rPr>
        <vertAlign val="superscript"/>
        <sz val="10"/>
        <rFont val="Arial"/>
        <family val="2"/>
      </rPr>
      <t>1</t>
    </r>
    <r>
      <rPr>
        <sz val="10"/>
        <rFont val="Arial"/>
        <family val="2"/>
      </rPr>
      <t>Preliminary figures with cut-off date as of 01.03.2023</t>
    </r>
  </si>
  <si>
    <t>Risk awareness trainings</t>
  </si>
  <si>
    <t>2021-2022</t>
  </si>
  <si>
    <t>Risk Awareness Training overviews from banks for years 2021 and 2022</t>
  </si>
  <si>
    <t xml:space="preserve">Employees of ProCredit Reporting office in North Macedonia are presented under Germany. The Group Operational Risk Management Policy requires all institutions to conduct risk awareness trainings. Training can take place in different formats (classroom training with direct outreach at the minimum to key staff, or via train-the-trainer, webinar as its replacing format in light of the COVID-19 pandemic, or self-study via e-learning platform). The risk awareness training may also be combined with other training topics. </t>
  </si>
  <si>
    <t xml:space="preserve">Total gross and net losses from operational and fraud-related loss events </t>
  </si>
  <si>
    <t xml:space="preserve">Gross (EUR) </t>
  </si>
  <si>
    <t>Net (EUR)</t>
  </si>
  <si>
    <t>Risk Event Database (cut-off time for 2022: 06.02.2023; for 2020 and 2021: 31.01.2022)</t>
  </si>
  <si>
    <t>Loss events reported during the reporting year are presented in the table. Boundary credit-related operational risk events are included.</t>
  </si>
  <si>
    <t>Questionnaire</t>
  </si>
  <si>
    <t>Data received from PCB Ecuador and from PCH was in USD and has been converted to EUR at an exchange rate of USD 1 = EUR 0.95.</t>
  </si>
  <si>
    <t>Indicator definitions</t>
  </si>
  <si>
    <t xml:space="preserve">Definition </t>
  </si>
  <si>
    <t>Annual total compensation ratio</t>
  </si>
  <si>
    <r>
      <t xml:space="preserve">Ratio of the annual total compensation for the organisation’s highest-paid individual to the median annual total compensation for all employees (excluding the highest-paid individual) in the same country.
</t>
    </r>
    <r>
      <rPr>
        <b/>
        <sz val="10"/>
        <color theme="1"/>
        <rFont val="Arial"/>
        <family val="2"/>
      </rPr>
      <t>Annual total compensation:</t>
    </r>
    <r>
      <rPr>
        <sz val="10"/>
        <color theme="1"/>
        <rFont val="Arial"/>
        <family val="2"/>
      </rPr>
      <t xml:space="preserve">
Compensation provided over the course of a year
</t>
    </r>
    <r>
      <rPr>
        <b/>
        <sz val="10"/>
        <color theme="1"/>
        <rFont val="Arial"/>
        <family val="2"/>
      </rPr>
      <t xml:space="preserve">Note: </t>
    </r>
    <r>
      <rPr>
        <sz val="10"/>
        <color theme="1"/>
        <rFont val="Arial"/>
        <family val="2"/>
      </rPr>
      <t>Annual total compensation includes fixed monthly salaries.</t>
    </r>
  </si>
  <si>
    <t xml:space="preserve">Average hours of training per year per employee. Includes all types of training. </t>
  </si>
  <si>
    <t>Employee</t>
  </si>
  <si>
    <t xml:space="preserve">
Individual who is in an employment relationship with the organisation, according to national law or its application and who is profit and loss-relevant (i.e. receives a salary). Includes all employees on the payroll of the institution: exchange staff are accounted for at the institution where they receive their salary; interns, trainees and working students are counted if they receive a salary (this might differ across banks); employees on parental/maternity leave, sabbatical year or long-term sick leave are not counted. Management Board members as well as staff in unconsolidated entities are included.</t>
  </si>
  <si>
    <t>Fixed term or temporary contract</t>
  </si>
  <si>
    <t>A fixed-term employment contract is an employment contract as defined
above that ends when a specific time period expires, or when a specific task that has a time estimate attached is completed. A temporary employment contract is of limited duration, and is terminated by a specific event, including the end of a project or work phase or return of replaced employees.</t>
  </si>
  <si>
    <t>Full-time</t>
  </si>
  <si>
    <t xml:space="preserve">A ‘full-time employee’ is an employee whose working hours per week, month, or year are defined according to national legislation and practice regarding working time (such as national legislation which defines that ‘full-time’ means a minimum of nine months per year and a minimum of 30 hours per week). </t>
  </si>
  <si>
    <t xml:space="preserve">Indefinite or permanent contract </t>
  </si>
  <si>
    <t>A permanent employment contract is a contract with an employee, for full-time
or part-time work, for an indeterminate period.</t>
  </si>
  <si>
    <t>Number of employee turnover</t>
  </si>
  <si>
    <t>Employees who left the organisation voluntarily or due to dismissal, retirement, or death in service.</t>
  </si>
  <si>
    <t>Number of new employee hires</t>
  </si>
  <si>
    <t>Number of employees that were newly hired during the reporting period.</t>
  </si>
  <si>
    <t>Number of ProCredit Onboarding Programme graduates for the current year</t>
  </si>
  <si>
    <t xml:space="preserve">Number of Onboarding Programme graduates that finished the programme during the reporting period. </t>
  </si>
  <si>
    <t>Part-time</t>
  </si>
  <si>
    <t xml:space="preserve">A ‘part-time employee’ is an employee whose working hours per week, month, or year are less than ‘full-time’ as defined above. For ProCredit: Below 30 hours a week. </t>
  </si>
  <si>
    <t>ProCredit Onboarding Programme graduates in total staff (%)</t>
  </si>
  <si>
    <t xml:space="preserve">Share of ProCredit Onboarding Programme graduates in total staff. </t>
  </si>
  <si>
    <t>Proportion of Management Board members hired from the local community</t>
  </si>
  <si>
    <r>
      <t xml:space="preserve">Percentage of senior management at significant locations of operation that are hired from the local community, only taking into account full-time employees. 
</t>
    </r>
    <r>
      <rPr>
        <b/>
        <sz val="10"/>
        <color theme="1"/>
        <rFont val="Arial"/>
        <family val="2"/>
      </rPr>
      <t>Local community:</t>
    </r>
    <r>
      <rPr>
        <sz val="10"/>
        <color theme="1"/>
        <rFont val="Arial"/>
        <family val="2"/>
      </rPr>
      <t xml:space="preserve">
Persons or groups of persons living and/or working in any areas that are economically, socially or
environmentally impacted (positively or negatively) by an organisation’s operations.
</t>
    </r>
    <r>
      <rPr>
        <b/>
        <sz val="10"/>
        <color theme="1"/>
        <rFont val="Arial"/>
        <family val="2"/>
      </rPr>
      <t xml:space="preserve">Note: </t>
    </r>
    <r>
      <rPr>
        <sz val="10"/>
        <color theme="1"/>
        <rFont val="Arial"/>
        <family val="2"/>
      </rPr>
      <t>The local community can range from persons living adjacent to an organisation’s operations to those
living at a distance who are still likely to be impacted by these operations.</t>
    </r>
  </si>
  <si>
    <t>Rate of employee turnover</t>
  </si>
  <si>
    <t>Rate of employees who left the organisation compared to the previous reporting period.</t>
  </si>
  <si>
    <t>Rate of new employee hires</t>
  </si>
  <si>
    <t xml:space="preserve">Rate of new employees compared to the previous reporting period. </t>
  </si>
  <si>
    <t xml:space="preserve">Total hours of specific on-the-job training </t>
  </si>
  <si>
    <t xml:space="preserve">Total hours of specific on-the-job training; this refers for instance to an employee spending a certain amount of time in a different department to learn relevant information on the job that is relevant for his/her position. This excludes the Onboarding Programme and the official exchange programme. </t>
  </si>
  <si>
    <t xml:space="preserve">Number of current staff that has either graduated from or is currently attending the Banker and Management academies. </t>
  </si>
  <si>
    <t>FTE</t>
  </si>
  <si>
    <t>Full-time employee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</si>
</sst>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6">
    <numFmt numFmtId="44" formatCode="_(&quot;$&quot;* #,##0.00_);_(&quot;$&quot;* \(#,##0.00\);_(&quot;$&quot;* &quot;-&quot;??_);_(@_)"/>
    <numFmt numFmtId="43" formatCode="_(* #,##0.00_);_(* \(#,##0.00\);_(* &quot;-&quot;??_);_(@_)"/>
    <numFmt numFmtId="164" formatCode="_-* #,##0_-;\-* #,##0_-;_-* &quot;-&quot;_-;_-@_-"/>
    <numFmt numFmtId="165" formatCode="_-* #,##0.00_-;\-* #,##0.00_-;_-* &quot;-&quot;??_-;_-@_-"/>
    <numFmt numFmtId="166" formatCode="[$-409]mmm\-yy;@"/>
    <numFmt numFmtId="167" formatCode="0.0%"/>
    <numFmt numFmtId="168" formatCode="#,##0.0"/>
    <numFmt numFmtId="169" formatCode="&quot;$&quot;#,##0;\-&quot;$&quot;#,##0"/>
    <numFmt numFmtId="170" formatCode="0.000%;\(0.000%\)"/>
    <numFmt numFmtId="171" formatCode="_-* #,##0\ _F_-;\-* #,##0\ _F_-;_-* &quot;-&quot;\ _F_-;_-@_-"/>
    <numFmt numFmtId="172" formatCode="0.000_)"/>
    <numFmt numFmtId="173" formatCode="_-* #,##0.00\ _F_-;\-* #,##0.00\ _F_-;_-* &quot;-&quot;??\ _F_-;_-@_-"/>
    <numFmt numFmtId="174" formatCode="_-* #,##0\ &quot;F&quot;_-;\-* #,##0\ &quot;F&quot;_-;_-* &quot;-&quot;\ &quot;F&quot;_-;_-@_-"/>
    <numFmt numFmtId="175" formatCode="_-* #,##0.00\ &quot;F&quot;_-;\-* #,##0.00\ &quot;F&quot;_-;_-* &quot;-&quot;??\ &quot;F&quot;_-;_-@_-"/>
    <numFmt numFmtId="176" formatCode="0.00_)"/>
    <numFmt numFmtId="177" formatCode="\-"/>
    <numFmt numFmtId="178" formatCode="0.0"/>
    <numFmt numFmtId="179" formatCode="#,##0%;[Red]\(#,##0%\)"/>
    <numFmt numFmtId="180" formatCode="#,##0.00%;\-\ #,##0.00%;_-* &quot;-&quot;??_-;_-@_-"/>
    <numFmt numFmtId="181" formatCode="#,##0%;\-\ #,##0%;_-* &quot;-&quot;??_-;_-@_-"/>
    <numFmt numFmtId="182" formatCode="#,##0,;[Red]\(#,##0,\)"/>
    <numFmt numFmtId="183" formatCode="_-* #,##0_-;\-\ #,##0_-;_-* &quot;-&quot;??_-;_-@_-"/>
    <numFmt numFmtId="184" formatCode="_-* #,##0.0_-;\-\ #,##0.0_-;_-* &quot;-&quot;??_-;_-@_-"/>
    <numFmt numFmtId="185" formatCode="_-* #,##0.00_-;\-\ #,##0.00_-;_-* &quot;-&quot;??_-;_-@_-"/>
    <numFmt numFmtId="186" formatCode="_-* #,##0.000_-;\-\ #,##0.000_-;_-* &quot;-&quot;??_-;_-@_-"/>
    <numFmt numFmtId="187" formatCode="_-&quot;$&quot;* #,##0_-;\-&quot;$&quot;* #,##0_-;_-&quot;$&quot;* &quot;-&quot;??_-;_-@_-"/>
    <numFmt numFmtId="188" formatCode="d\ mmm"/>
    <numFmt numFmtId="189" formatCode="d\ mmm\ yyyy"/>
    <numFmt numFmtId="190" formatCode="_(#,##0.00_);_(\(#,##0.00\);_(&quot;-&quot;_);_(@_)"/>
    <numFmt numFmtId="191" formatCode="_(#,##0_);_(\(#,##0\);_(&quot;-&quot;_);_(@_)"/>
    <numFmt numFmtId="192" formatCode="#,##0;\(#,##0\)"/>
    <numFmt numFmtId="193" formatCode="#,##0.0;[Red]\(#,##0.0\)"/>
    <numFmt numFmtId="194" formatCode="#,##0.00;[Red]\(#,##0.00\)"/>
    <numFmt numFmtId="195" formatCode="#,##0.0%;\-\ #,##0.0%;_-* &quot;-&quot;??_-;_-@_-"/>
    <numFmt numFmtId="196" formatCode="_(&quot;$&quot;#,##0.00_);_(\(&quot;$&quot;#,##0.00\);_(&quot;-&quot;_);_(@_)"/>
    <numFmt numFmtId="197" formatCode="_(&quot;$&quot;#,##0_);_(\(&quot;$&quot;#,##0\);_(&quot;-&quot;_);_(@_)"/>
    <numFmt numFmtId="198" formatCode="\$#,##0.00;\(\$#,##0.00\)"/>
    <numFmt numFmtId="199" formatCode="&quot;$&quot;#,##0.0;[Red]\(&quot;$&quot;#,##0.0\)"/>
    <numFmt numFmtId="200" formatCode="&quot;$&quot;#,##0.00;[Red]\(&quot;$&quot;#,##0.00\)"/>
    <numFmt numFmtId="201" formatCode=";;;&quot;Units: $'000&quot;"/>
    <numFmt numFmtId="202" formatCode="_(&quot;$&quot;* #,##0_);_(&quot;$&quot;* \(#,##0\);_(&quot;$&quot;* &quot;-&quot;??_);_(@_)"/>
    <numFmt numFmtId="203" formatCode="d\-mmm\-yyyy"/>
    <numFmt numFmtId="204" formatCode="mmmm\-yyyy"/>
    <numFmt numFmtId="205" formatCode="#,##0.0%;[Red]\-#,##0.0%"/>
    <numFmt numFmtId="206" formatCode="\$#,##0;\(\$#,##0\)"/>
    <numFmt numFmtId="207" formatCode="_-[$€-2]* #,##0.00_-;\-[$€-2]* #,##0.00_-;_-[$€-2]* &quot;-&quot;??_-"/>
    <numFmt numFmtId="208" formatCode="&quot;$&quot;#,##0"/>
    <numFmt numFmtId="209" formatCode="#,##0.0;[Red]#,##0.0"/>
    <numFmt numFmtId="210" formatCode="#,##0.000_);\(#,##0.000\);\-_)"/>
    <numFmt numFmtId="211" formatCode="0.00;[Red]0.00"/>
    <numFmt numFmtId="212" formatCode="0.0000"/>
    <numFmt numFmtId="213" formatCode="0.00000"/>
    <numFmt numFmtId="214" formatCode="0.000000"/>
    <numFmt numFmtId="215" formatCode="&quot;$&quot;#,##0.00"/>
    <numFmt numFmtId="216" formatCode="#,##0;[Red]\(#,##0.0%\)"/>
    <numFmt numFmtId="217" formatCode="#,##0.0;[Red]\(#,##0.00%\)"/>
    <numFmt numFmtId="218" formatCode="#,##0.0%;[Red]\(#,##0.0%\)"/>
    <numFmt numFmtId="219" formatCode="_(#,##0_);\(#,##0\);\-_);_(@"/>
    <numFmt numFmtId="220" formatCode="_(0_);\(0\);\-_);_(@"/>
    <numFmt numFmtId="221" formatCode="0.00%_);\(0.00%\);\-_%_)"/>
    <numFmt numFmtId="222" formatCode="#,##0.00;[Red]\(#,##0.000%\)"/>
    <numFmt numFmtId="223" formatCode="#,##0;[Red]#,##0"/>
    <numFmt numFmtId="224" formatCode="#,##0%_);\(#,##0%\);\-_%_);_(@"/>
    <numFmt numFmtId="225" formatCode="0.00%_);\(0.00%\);\-_._0_0_%_);_(@"/>
    <numFmt numFmtId="226" formatCode="#,##0.00%;[Red]\(#,##0.00%\)"/>
    <numFmt numFmtId="227" formatCode="0.0000%_);\(0.0000%\);\-_._0_0_0_0_%_);_(@"/>
    <numFmt numFmtId="228" formatCode="#,##0_);\(#,##0\);\-_)"/>
    <numFmt numFmtId="229" formatCode="0.0E+00;\g"/>
    <numFmt numFmtId="230" formatCode="#,##0.0_ ;\-#,##0.0\ "/>
    <numFmt numFmtId="231" formatCode="#,##0_ ;\-#,##0\ "/>
    <numFmt numFmtId="232" formatCode="_-* #,##0_-;\-* #,##0_-;_-* &quot;-&quot;??_-;_-@_-"/>
    <numFmt numFmtId="233" formatCode="_-* #,##0.0_-;\-* #,##0.0_-;_-* &quot;-&quot;??_-;_-@_-"/>
    <numFmt numFmtId="234" formatCode="#,##0.0,,"/>
    <numFmt numFmtId="235" formatCode="#,##0,,"/>
    <numFmt numFmtId="236" formatCode="_-* #,##0\ _€_-;\-* #,##0\ _€_-;_-* &quot;-&quot;?\ _€_-;_-@_-"/>
    <numFmt numFmtId="237" formatCode="_(* #,##0_);_(* \(#,##0\);_(* &quot;-&quot;??_);_(@_)"/>
  </numFmts>
  <fonts count="140">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1"/>
      <color rgb="FFFF0000"/>
      <name val="Calibri"/>
      <family val="2"/>
      <scheme val="minor"/>
    </font>
    <font>
      <b/>
      <sz val="11"/>
      <color theme="1"/>
      <name val="Calibri"/>
      <family val="2"/>
      <scheme val="minor"/>
    </font>
    <font>
      <b/>
      <sz val="11"/>
      <color theme="1"/>
      <name val="Arial"/>
      <family val="2"/>
    </font>
    <font>
      <b/>
      <sz val="11"/>
      <color theme="0"/>
      <name val="Arial"/>
      <family val="2"/>
    </font>
    <font>
      <sz val="11"/>
      <name val="Arial"/>
      <family val="2"/>
    </font>
    <font>
      <sz val="11"/>
      <color theme="1"/>
      <name val="Arial"/>
      <family val="2"/>
    </font>
    <font>
      <u/>
      <sz val="11"/>
      <color theme="10"/>
      <name val="Calibri"/>
      <family val="2"/>
      <scheme val="minor"/>
    </font>
    <font>
      <sz val="10"/>
      <name val="Arial"/>
      <family val="2"/>
    </font>
    <font>
      <b/>
      <sz val="14"/>
      <color indexed="48"/>
      <name val="Arial Narrow"/>
      <family val="2"/>
    </font>
    <font>
      <b/>
      <sz val="10"/>
      <name val="Arial"/>
      <family val="2"/>
    </font>
    <font>
      <i/>
      <sz val="8"/>
      <color indexed="23"/>
      <name val="Arial"/>
      <family val="2"/>
    </font>
    <font>
      <b/>
      <i/>
      <sz val="10"/>
      <name val="Arial"/>
      <family val="2"/>
    </font>
    <font>
      <sz val="8"/>
      <name val="Arial"/>
      <family val="2"/>
    </font>
    <font>
      <b/>
      <sz val="8"/>
      <name val="Arial"/>
      <family val="2"/>
    </font>
    <font>
      <sz val="10"/>
      <name val="Helv"/>
      <family val="2"/>
    </font>
    <font>
      <b/>
      <i/>
      <sz val="9"/>
      <color indexed="40"/>
      <name val="Lucida Sans"/>
      <family val="2"/>
    </font>
    <font>
      <sz val="7.5"/>
      <name val="Lucida Sans"/>
      <family val="2"/>
    </font>
    <font>
      <sz val="12"/>
      <name val="Arial"/>
      <family val="2"/>
    </font>
    <font>
      <sz val="11"/>
      <name val="Tms Rmn"/>
    </font>
    <font>
      <b/>
      <sz val="12"/>
      <name val="Arial"/>
      <family val="2"/>
    </font>
    <font>
      <b/>
      <i/>
      <sz val="16"/>
      <name val="Helv"/>
    </font>
    <font>
      <sz val="10"/>
      <color indexed="12"/>
      <name val="Arial"/>
      <family val="2"/>
    </font>
    <font>
      <sz val="6"/>
      <name val="Arial"/>
      <family val="2"/>
    </font>
    <font>
      <sz val="12"/>
      <name val="Times New Roman"/>
      <family val="1"/>
    </font>
    <font>
      <i/>
      <sz val="10"/>
      <name val="Arial"/>
      <family val="2"/>
    </font>
    <font>
      <sz val="8"/>
      <color theme="1"/>
      <name val="Calibri"/>
      <family val="2"/>
    </font>
    <font>
      <sz val="10"/>
      <color theme="1"/>
      <name val="Calibri"/>
      <family val="2"/>
    </font>
    <font>
      <sz val="12"/>
      <color theme="1"/>
      <name val="Arial"/>
      <family val="2"/>
    </font>
    <font>
      <sz val="10"/>
      <name val="Geneva"/>
      <family val="2"/>
    </font>
    <font>
      <sz val="10"/>
      <color indexed="8"/>
      <name val="MS Sans Serif"/>
      <family val="2"/>
    </font>
    <font>
      <sz val="10"/>
      <name val="MS Sans Serif"/>
      <family val="2"/>
    </font>
    <font>
      <sz val="11"/>
      <color indexed="8"/>
      <name val="Calibri"/>
      <family val="2"/>
    </font>
    <font>
      <sz val="11"/>
      <color indexed="9"/>
      <name val="Calibri"/>
      <family val="2"/>
    </font>
    <font>
      <sz val="11"/>
      <color indexed="20"/>
      <name val="Calibri"/>
      <family val="2"/>
    </font>
    <font>
      <sz val="10"/>
      <name val="CG Times"/>
    </font>
    <font>
      <b/>
      <sz val="11"/>
      <color indexed="52"/>
      <name val="Calibri"/>
      <family val="2"/>
    </font>
    <font>
      <i/>
      <sz val="12"/>
      <name val="Frutiger 45 Light"/>
      <family val="2"/>
    </font>
    <font>
      <b/>
      <sz val="11"/>
      <color indexed="9"/>
      <name val="Calibri"/>
      <family val="2"/>
    </font>
    <font>
      <sz val="10"/>
      <color indexed="8"/>
      <name val="Times New Roman"/>
      <family val="1"/>
    </font>
    <font>
      <sz val="8"/>
      <name val="Palatino"/>
      <family val="1"/>
    </font>
    <font>
      <sz val="10"/>
      <name val="Times New Roman"/>
      <family val="1"/>
    </font>
    <font>
      <u/>
      <sz val="10"/>
      <name val="Arial"/>
      <family val="2"/>
    </font>
    <font>
      <sz val="8"/>
      <color indexed="8"/>
      <name val="Arial"/>
      <family val="2"/>
    </font>
    <font>
      <sz val="10"/>
      <name val="CG Times (W1)"/>
      <family val="1"/>
    </font>
    <font>
      <sz val="9"/>
      <name val="Arial"/>
      <family val="2"/>
    </font>
    <font>
      <i/>
      <sz val="11"/>
      <color indexed="23"/>
      <name val="Calibri"/>
      <family val="2"/>
    </font>
    <font>
      <sz val="7"/>
      <name val="Palatino"/>
      <family val="1"/>
    </font>
    <font>
      <sz val="11"/>
      <color indexed="17"/>
      <name val="Calibri"/>
      <family val="2"/>
    </font>
    <font>
      <sz val="6"/>
      <color indexed="16"/>
      <name val="Palatino"/>
      <family v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4"/>
      <name val="Frutiger 87ExtraBlackCn"/>
      <family val="2"/>
    </font>
    <font>
      <sz val="11"/>
      <color indexed="60"/>
      <name val="Calibri"/>
      <family val="2"/>
    </font>
    <font>
      <sz val="10"/>
      <color rgb="FF000000"/>
      <name val="Arial"/>
      <family val="2"/>
    </font>
    <font>
      <b/>
      <sz val="11"/>
      <color indexed="63"/>
      <name val="Calibri"/>
      <family val="2"/>
    </font>
    <font>
      <sz val="10"/>
      <color indexed="16"/>
      <name val="Helvetica-Black"/>
    </font>
    <font>
      <b/>
      <sz val="26"/>
      <color indexed="40"/>
      <name val="Bookman Old Style"/>
      <family val="1"/>
    </font>
    <font>
      <b/>
      <sz val="10"/>
      <name val="Times New Roman"/>
      <family val="1"/>
    </font>
    <font>
      <b/>
      <sz val="9"/>
      <name val="Palatino"/>
      <family val="1"/>
    </font>
    <font>
      <sz val="9"/>
      <color indexed="21"/>
      <name val="Helvetica-Black"/>
    </font>
    <font>
      <sz val="9"/>
      <name val="Helvetica-Black"/>
    </font>
    <font>
      <b/>
      <sz val="18"/>
      <color indexed="9"/>
      <name val="Arial"/>
      <family val="2"/>
    </font>
    <font>
      <b/>
      <sz val="12"/>
      <color indexed="9"/>
      <name val="Arial"/>
      <family val="2"/>
    </font>
    <font>
      <b/>
      <sz val="10"/>
      <color indexed="9"/>
      <name val="Arial"/>
      <family val="2"/>
    </font>
    <font>
      <sz val="10"/>
      <name val="ITC Garamond"/>
    </font>
    <font>
      <b/>
      <sz val="11"/>
      <color indexed="8"/>
      <name val="Calibri"/>
      <family val="2"/>
    </font>
    <font>
      <sz val="11"/>
      <color indexed="10"/>
      <name val="Calibri"/>
      <family val="2"/>
    </font>
    <font>
      <sz val="10"/>
      <color indexed="14"/>
      <name val="Arial"/>
      <family val="2"/>
    </font>
    <font>
      <b/>
      <sz val="10"/>
      <color indexed="31"/>
      <name val="Arial"/>
      <family val="2"/>
    </font>
    <font>
      <sz val="8"/>
      <color indexed="9"/>
      <name val="Arial"/>
      <family val="2"/>
    </font>
    <font>
      <b/>
      <sz val="12"/>
      <color indexed="45"/>
      <name val="Arial"/>
      <family val="2"/>
    </font>
    <font>
      <sz val="8"/>
      <name val="Verdana"/>
      <family val="2"/>
    </font>
    <font>
      <sz val="10"/>
      <color theme="1"/>
      <name val="Calibri"/>
      <family val="2"/>
      <scheme val="minor"/>
    </font>
    <font>
      <b/>
      <sz val="10"/>
      <color theme="1"/>
      <name val="Calibri"/>
      <family val="2"/>
      <scheme val="minor"/>
    </font>
    <font>
      <b/>
      <sz val="10"/>
      <color theme="0"/>
      <name val="Arial"/>
      <family val="2"/>
    </font>
    <font>
      <i/>
      <sz val="9"/>
      <color rgb="FFFF0000"/>
      <name val="Calibri"/>
      <family val="2"/>
      <scheme val="minor"/>
    </font>
    <font>
      <b/>
      <sz val="14"/>
      <color theme="0"/>
      <name val="Arial"/>
      <family val="2"/>
    </font>
    <font>
      <b/>
      <sz val="10"/>
      <color theme="1"/>
      <name val="Arial"/>
      <family val="2"/>
    </font>
    <font>
      <i/>
      <sz val="10"/>
      <color theme="1"/>
      <name val="Arial"/>
      <family val="2"/>
    </font>
    <font>
      <sz val="10"/>
      <color theme="1"/>
      <name val="Arial"/>
      <family val="2"/>
    </font>
    <font>
      <vertAlign val="superscript"/>
      <sz val="10"/>
      <color theme="1"/>
      <name val="Arial"/>
      <family val="2"/>
    </font>
    <font>
      <sz val="10"/>
      <color rgb="FFFF0000"/>
      <name val="Arial"/>
      <family val="2"/>
    </font>
    <font>
      <sz val="10"/>
      <color rgb="FF183355"/>
      <name val="Arial"/>
      <family val="2"/>
    </font>
    <font>
      <b/>
      <vertAlign val="subscript"/>
      <sz val="10"/>
      <color theme="1"/>
      <name val="Arial"/>
      <family val="2"/>
    </font>
    <font>
      <vertAlign val="subscript"/>
      <sz val="10"/>
      <color theme="1"/>
      <name val="Arial"/>
      <family val="2"/>
    </font>
    <font>
      <vertAlign val="superscript"/>
      <sz val="10"/>
      <name val="Arial"/>
      <family val="2"/>
    </font>
    <font>
      <b/>
      <vertAlign val="subscript"/>
      <sz val="10"/>
      <color theme="0"/>
      <name val="Arial"/>
      <family val="2"/>
    </font>
    <font>
      <b/>
      <sz val="10"/>
      <color rgb="FF000000"/>
      <name val="Arial"/>
      <family val="2"/>
    </font>
    <font>
      <b/>
      <vertAlign val="superscript"/>
      <sz val="10"/>
      <name val="Arial"/>
      <family val="2"/>
    </font>
    <font>
      <vertAlign val="subscript"/>
      <sz val="11"/>
      <name val="Arial"/>
      <family val="2"/>
    </font>
    <font>
      <b/>
      <u/>
      <sz val="11"/>
      <color rgb="FF004F95"/>
      <name val="Arial"/>
      <family val="2"/>
    </font>
    <font>
      <vertAlign val="subscript"/>
      <sz val="10"/>
      <color rgb="FF000000"/>
      <name val="Arial"/>
      <family val="2"/>
    </font>
    <font>
      <sz val="8"/>
      <name val="Calibri"/>
      <family val="2"/>
      <scheme val="minor"/>
    </font>
    <font>
      <sz val="10"/>
      <color rgb="FF4A4948"/>
      <name val="Arial"/>
      <family val="2"/>
    </font>
    <font>
      <vertAlign val="superscript"/>
      <sz val="11"/>
      <name val="Arial"/>
      <family val="2"/>
    </font>
    <font>
      <vertAlign val="superscript"/>
      <sz val="10"/>
      <color rgb="FF000000"/>
      <name val="Arial"/>
      <family val="2"/>
    </font>
    <font>
      <sz val="20"/>
      <color rgb="FF70AD47"/>
      <name val="Arial"/>
      <family val="2"/>
    </font>
    <font>
      <b/>
      <sz val="18"/>
      <color indexed="56"/>
      <name val="Cambria"/>
      <family val="2"/>
    </font>
    <font>
      <i/>
      <sz val="8"/>
      <name val="Arial"/>
      <family val="2"/>
    </font>
    <font>
      <sz val="10"/>
      <color theme="1" tint="0.499984740745262"/>
      <name val="Arial"/>
      <family val="2"/>
    </font>
    <font>
      <u/>
      <sz val="10"/>
      <color theme="10"/>
      <name val="Arial"/>
      <family val="2"/>
    </font>
    <font>
      <u/>
      <vertAlign val="superscript"/>
      <sz val="10"/>
      <color theme="10"/>
      <name val="Arial"/>
      <family val="2"/>
    </font>
    <font>
      <sz val="11"/>
      <color rgb="FF004F95"/>
      <name val="Arial"/>
      <family val="2"/>
    </font>
    <font>
      <sz val="11"/>
      <color rgb="FFC00000"/>
      <name val="Arial"/>
      <family val="2"/>
    </font>
    <font>
      <sz val="10"/>
      <color rgb="FFC00000"/>
      <name val="Arial"/>
      <family val="2"/>
    </font>
    <font>
      <sz val="11"/>
      <color rgb="FFC00000"/>
      <name val="Calibri"/>
      <family val="2"/>
      <scheme val="minor"/>
    </font>
    <font>
      <sz val="11"/>
      <color theme="1" tint="0.499984740745262"/>
      <name val="Calibri"/>
      <family val="2"/>
      <scheme val="minor"/>
    </font>
    <font>
      <b/>
      <vertAlign val="subscript"/>
      <sz val="10"/>
      <name val="Arial"/>
      <family val="2"/>
    </font>
    <font>
      <b/>
      <sz val="10"/>
      <color theme="1" tint="0.499984740745262"/>
      <name val="Arial"/>
      <family val="2"/>
    </font>
    <font>
      <b/>
      <i/>
      <sz val="10"/>
      <color theme="1"/>
      <name val="Arial"/>
      <family val="2"/>
    </font>
    <font>
      <sz val="10"/>
      <color rgb="FFFF0000"/>
      <name val="Calibri"/>
      <family val="2"/>
      <scheme val="minor"/>
    </font>
    <font>
      <i/>
      <sz val="11"/>
      <color theme="1"/>
      <name val="Calibri"/>
      <family val="2"/>
      <scheme val="minor"/>
    </font>
    <font>
      <i/>
      <sz val="10"/>
      <color theme="1"/>
      <name val="Calibri"/>
      <family val="2"/>
      <scheme val="minor"/>
    </font>
    <font>
      <vertAlign val="superscript"/>
      <sz val="10"/>
      <color rgb="FF4A4948"/>
      <name val="Arial"/>
      <family val="2"/>
    </font>
    <font>
      <b/>
      <sz val="9"/>
      <color rgb="FF000000"/>
      <name val="Arial"/>
      <family val="2"/>
    </font>
    <font>
      <sz val="9"/>
      <color rgb="FF000000"/>
      <name val="Arial"/>
      <family val="2"/>
    </font>
    <font>
      <b/>
      <vertAlign val="superscript"/>
      <sz val="9"/>
      <color rgb="FF000000"/>
      <name val="Arial"/>
      <family val="2"/>
    </font>
    <font>
      <vertAlign val="superscript"/>
      <sz val="9"/>
      <color rgb="FF000000"/>
      <name val="Arial"/>
      <family val="2"/>
    </font>
    <font>
      <u/>
      <vertAlign val="superscript"/>
      <sz val="11"/>
      <color theme="10"/>
      <name val="Calibri"/>
      <family val="2"/>
      <scheme val="minor"/>
    </font>
    <font>
      <vertAlign val="subscript"/>
      <sz val="11"/>
      <color rgb="FF004F95"/>
      <name val="Arial"/>
      <family val="2"/>
    </font>
    <font>
      <vertAlign val="subscript"/>
      <sz val="10"/>
      <color rgb="FF4A4948"/>
      <name val="Arial"/>
      <family val="2"/>
    </font>
    <font>
      <sz val="10"/>
      <color theme="2" tint="-0.499984740745262"/>
      <name val="Arial"/>
      <family val="2"/>
    </font>
    <font>
      <b/>
      <vertAlign val="superscript"/>
      <sz val="10"/>
      <color theme="0"/>
      <name val="Arial"/>
      <family val="2"/>
    </font>
    <font>
      <b/>
      <sz val="10"/>
      <name val="Arial"/>
    </font>
    <font>
      <sz val="10"/>
      <name val="Arial"/>
    </font>
    <font>
      <b/>
      <sz val="10"/>
      <color theme="0"/>
      <name val="Arial"/>
    </font>
    <font>
      <sz val="10"/>
      <color rgb="FF000000"/>
      <name val="Arial"/>
    </font>
    <font>
      <i/>
      <sz val="8"/>
      <name val="Arial"/>
    </font>
    <font>
      <sz val="11"/>
      <color rgb="FF004F95"/>
      <name val="Arial"/>
    </font>
    <font>
      <b/>
      <vertAlign val="superscript"/>
      <sz val="10"/>
      <color theme="1"/>
      <name val="Arial"/>
      <family val="2"/>
    </font>
  </fonts>
  <fills count="4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1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65"/>
        <bgColor indexed="64"/>
      </patternFill>
    </fill>
    <fill>
      <patternFill patternType="solid">
        <fgColor indexed="22"/>
      </patternFill>
    </fill>
    <fill>
      <patternFill patternType="solid">
        <fgColor indexed="55"/>
      </patternFill>
    </fill>
    <fill>
      <patternFill patternType="lightGray">
        <fgColor indexed="13"/>
      </patternFill>
    </fill>
    <fill>
      <patternFill patternType="solid">
        <fgColor indexed="39"/>
        <bgColor indexed="64"/>
      </patternFill>
    </fill>
    <fill>
      <patternFill patternType="solid">
        <fgColor indexed="43"/>
      </patternFill>
    </fill>
    <fill>
      <patternFill patternType="solid">
        <fgColor indexed="26"/>
      </patternFill>
    </fill>
    <fill>
      <patternFill patternType="mediumGray">
        <fgColor indexed="22"/>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46"/>
        <bgColor indexed="64"/>
      </patternFill>
    </fill>
    <fill>
      <patternFill patternType="solid">
        <fgColor indexed="14"/>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000000"/>
      </patternFill>
    </fill>
    <fill>
      <patternFill patternType="solid">
        <fgColor theme="0" tint="-4.9989318521683403E-2"/>
        <bgColor indexed="64"/>
      </patternFill>
    </fill>
    <fill>
      <patternFill patternType="solid">
        <fgColor rgb="FF004F95"/>
        <bgColor indexed="64"/>
      </patternFill>
    </fill>
    <fill>
      <patternFill patternType="solid">
        <fgColor rgb="FFD9D9D9"/>
        <bgColor indexed="64"/>
      </patternFill>
    </fill>
    <fill>
      <patternFill patternType="solid">
        <fgColor theme="2"/>
        <bgColor indexed="64"/>
      </patternFill>
    </fill>
  </fills>
  <borders count="77">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ck">
        <color indexed="40"/>
      </left>
      <right/>
      <top/>
      <bottom/>
      <diagonal/>
    </border>
    <border>
      <left/>
      <right/>
      <top/>
      <bottom style="thick">
        <color indexed="40"/>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right/>
      <top style="thin">
        <color indexed="60"/>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ck">
        <color indexed="16"/>
      </right>
      <top/>
      <bottom style="thick">
        <color indexed="16"/>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hair">
        <color indexed="64"/>
      </left>
      <right style="hair">
        <color indexed="64"/>
      </right>
      <top style="hair">
        <color indexed="64"/>
      </top>
      <bottom style="hair">
        <color indexed="64"/>
      </bottom>
      <diagonal/>
    </border>
    <border>
      <left style="hair">
        <color indexed="8"/>
      </left>
      <right style="hair">
        <color indexed="8"/>
      </right>
      <top style="hair">
        <color indexed="8"/>
      </top>
      <bottom style="hair">
        <color indexed="8"/>
      </bottom>
      <diagonal/>
    </border>
    <border>
      <left/>
      <right/>
      <top style="hair">
        <color indexed="8"/>
      </top>
      <bottom style="hair">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bottom style="thin">
        <color indexed="22"/>
      </bottom>
      <diagonal/>
    </border>
    <border>
      <left/>
      <right/>
      <top style="thin">
        <color indexed="62"/>
      </top>
      <bottom style="double">
        <color indexed="62"/>
      </bottom>
      <diagonal/>
    </border>
    <border>
      <left style="thin">
        <color indexed="31"/>
      </left>
      <right style="thin">
        <color indexed="31"/>
      </right>
      <top style="thin">
        <color indexed="31"/>
      </top>
      <bottom style="thin">
        <color indexed="31"/>
      </bottom>
      <diagonal/>
    </border>
    <border>
      <left/>
      <right/>
      <top/>
      <bottom style="thin">
        <color auto="1"/>
      </bottom>
      <diagonal/>
    </border>
    <border>
      <left/>
      <right/>
      <top style="thin">
        <color auto="1"/>
      </top>
      <bottom style="thin">
        <color auto="1"/>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top style="thin">
        <color theme="2"/>
      </top>
      <bottom/>
      <diagonal/>
    </border>
    <border>
      <left/>
      <right/>
      <top style="thin">
        <color theme="2"/>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top/>
      <bottom/>
      <diagonal/>
    </border>
    <border>
      <left/>
      <right/>
      <top/>
      <bottom style="thin">
        <color theme="2"/>
      </bottom>
      <diagonal/>
    </border>
    <border>
      <left style="thin">
        <color theme="2"/>
      </left>
      <right style="thin">
        <color theme="2"/>
      </right>
      <top/>
      <bottom style="thin">
        <color theme="2"/>
      </bottom>
      <diagonal/>
    </border>
    <border>
      <left style="thin">
        <color theme="2"/>
      </left>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diagonal/>
    </border>
    <border>
      <left/>
      <right/>
      <top style="thin">
        <color theme="0" tint="-4.9989318521683403E-2"/>
      </top>
      <bottom/>
      <diagonal/>
    </border>
    <border>
      <left style="thin">
        <color indexed="64"/>
      </left>
      <right/>
      <top style="thin">
        <color indexed="64"/>
      </top>
      <bottom/>
      <diagonal/>
    </border>
    <border>
      <left style="thin">
        <color theme="0" tint="-4.9989318521683403E-2"/>
      </left>
      <right style="thin">
        <color rgb="FF004F95"/>
      </right>
      <top style="thin">
        <color theme="0" tint="-4.9989318521683403E-2"/>
      </top>
      <bottom style="thin">
        <color theme="0" tint="-4.9989318521683403E-2"/>
      </bottom>
      <diagonal/>
    </border>
    <border>
      <left/>
      <right/>
      <top style="thin">
        <color indexed="60"/>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31"/>
      </left>
      <right style="thin">
        <color indexed="31"/>
      </right>
      <top style="thin">
        <color indexed="31"/>
      </top>
      <bottom style="thin">
        <color indexed="31"/>
      </bottom>
      <diagonal/>
    </border>
    <border>
      <left/>
      <right/>
      <top style="thin">
        <color auto="1"/>
      </top>
      <bottom style="thin">
        <color auto="1"/>
      </bottom>
      <diagonal/>
    </border>
    <border>
      <left/>
      <right style="thin">
        <color theme="0" tint="-4.9989318521683403E-2"/>
      </right>
      <top/>
      <bottom/>
      <diagonal/>
    </border>
    <border>
      <left style="thin">
        <color theme="2"/>
      </left>
      <right/>
      <top/>
      <bottom style="thin">
        <color theme="0" tint="-4.9989318521683403E-2"/>
      </bottom>
      <diagonal/>
    </border>
    <border>
      <left style="thin">
        <color theme="2"/>
      </left>
      <right/>
      <top style="thin">
        <color theme="2"/>
      </top>
      <bottom style="thin">
        <color theme="0" tint="-4.9989318521683403E-2"/>
      </bottom>
      <diagonal/>
    </border>
    <border>
      <left/>
      <right/>
      <top style="thin">
        <color theme="2"/>
      </top>
      <bottom style="thin">
        <color theme="0" tint="-4.9989318521683403E-2"/>
      </bottom>
      <diagonal/>
    </border>
    <border>
      <left style="thin">
        <color theme="0" tint="-4.9989318521683403E-2"/>
      </left>
      <right/>
      <top style="thin">
        <color theme="0" tint="-4.9989318521683403E-2"/>
      </top>
      <bottom/>
      <diagonal/>
    </border>
    <border>
      <left/>
      <right style="thin">
        <color theme="0" tint="-4.9989318521683403E-2"/>
      </right>
      <top style="thin">
        <color theme="0" tint="-4.9989318521683403E-2"/>
      </top>
      <bottom/>
      <diagonal/>
    </border>
    <border>
      <left style="thin">
        <color rgb="FFF2F2F2"/>
      </left>
      <right style="thin">
        <color rgb="FFF2F2F2"/>
      </right>
      <top style="thin">
        <color rgb="FFF2F2F2"/>
      </top>
      <bottom style="thin">
        <color rgb="FFF2F2F2"/>
      </bottom>
      <diagonal/>
    </border>
    <border>
      <left/>
      <right style="thin">
        <color rgb="FFF2F2F2"/>
      </right>
      <top style="thin">
        <color rgb="FFF2F2F2"/>
      </top>
      <bottom style="thin">
        <color rgb="FFF2F2F2"/>
      </bottom>
      <diagonal/>
    </border>
    <border>
      <left style="medium">
        <color rgb="FFE7E6E6"/>
      </left>
      <right style="medium">
        <color rgb="FFE7E6E6"/>
      </right>
      <top style="medium">
        <color rgb="FFE7E6E6"/>
      </top>
      <bottom/>
      <diagonal/>
    </border>
    <border>
      <left style="medium">
        <color rgb="FFE7E6E6"/>
      </left>
      <right/>
      <top style="medium">
        <color rgb="FFE7E6E6"/>
      </top>
      <bottom style="medium">
        <color rgb="FFE7E6E6"/>
      </bottom>
      <diagonal/>
    </border>
    <border>
      <left/>
      <right style="medium">
        <color rgb="FFE7E6E6"/>
      </right>
      <top/>
      <bottom/>
      <diagonal/>
    </border>
    <border>
      <left/>
      <right style="thin">
        <color theme="2"/>
      </right>
      <top/>
      <bottom/>
      <diagonal/>
    </border>
    <border>
      <left/>
      <right style="thin">
        <color theme="2"/>
      </right>
      <top/>
      <bottom style="thin">
        <color theme="0" tint="-4.9989318521683403E-2"/>
      </bottom>
      <diagonal/>
    </border>
    <border>
      <left style="thin">
        <color theme="2"/>
      </left>
      <right/>
      <top/>
      <bottom style="thin">
        <color theme="2"/>
      </bottom>
      <diagonal/>
    </border>
    <border>
      <left style="thin">
        <color theme="2"/>
      </left>
      <right/>
      <top/>
      <bottom style="medium">
        <color rgb="FFE7E6E6"/>
      </bottom>
      <diagonal/>
    </border>
    <border>
      <left style="thin">
        <color theme="2"/>
      </left>
      <right style="thin">
        <color theme="2"/>
      </right>
      <top/>
      <bottom/>
      <diagonal/>
    </border>
  </borders>
  <cellStyleXfs count="603">
    <xf numFmtId="0" fontId="0" fillId="0" borderId="0"/>
    <xf numFmtId="9" fontId="6" fillId="0" borderId="0" applyFont="0" applyFill="0" applyBorder="0" applyAlignment="0" applyProtection="0"/>
    <xf numFmtId="0" fontId="13" fillId="0" borderId="0" applyNumberFormat="0" applyFill="0" applyBorder="0" applyAlignment="0" applyProtection="0"/>
    <xf numFmtId="0" fontId="14" fillId="0" borderId="0"/>
    <xf numFmtId="165" fontId="14" fillId="0" borderId="0" applyFont="0" applyFill="0" applyBorder="0" applyAlignment="0" applyProtection="0"/>
    <xf numFmtId="0" fontId="15" fillId="0" borderId="0">
      <alignment horizontal="justify"/>
    </xf>
    <xf numFmtId="9" fontId="14" fillId="0" borderId="0" applyFont="0" applyFill="0" applyBorder="0" applyAlignment="0" applyProtection="0"/>
    <xf numFmtId="0" fontId="16" fillId="3" borderId="0" applyNumberFormat="0" applyFont="0" applyFill="0" applyBorder="0" applyAlignment="0" applyProtection="0"/>
    <xf numFmtId="0" fontId="18" fillId="0" borderId="0"/>
    <xf numFmtId="0" fontId="16" fillId="0" borderId="0" applyNumberFormat="0" applyFont="0" applyFill="0" applyBorder="0" applyAlignment="0" applyProtection="0"/>
    <xf numFmtId="0" fontId="17" fillId="0" borderId="0" applyNumberFormat="0" applyFont="0" applyFill="0" applyBorder="0" applyAlignment="0" applyProtection="0"/>
    <xf numFmtId="0" fontId="14" fillId="0" borderId="0" applyNumberFormat="0" applyFont="0" applyFill="0" applyBorder="0" applyAlignment="0" applyProtection="0"/>
    <xf numFmtId="0" fontId="21" fillId="0" borderId="0"/>
    <xf numFmtId="0" fontId="22" fillId="0" borderId="0"/>
    <xf numFmtId="0" fontId="23" fillId="0" borderId="5"/>
    <xf numFmtId="0" fontId="23" fillId="0" borderId="5"/>
    <xf numFmtId="0" fontId="23" fillId="0" borderId="5"/>
    <xf numFmtId="0" fontId="22" fillId="0" borderId="6"/>
    <xf numFmtId="0" fontId="22" fillId="0" borderId="6"/>
    <xf numFmtId="0" fontId="22" fillId="0" borderId="6"/>
    <xf numFmtId="0" fontId="16" fillId="0" borderId="0" applyNumberFormat="0" applyFill="0" applyBorder="0" applyAlignment="0" applyProtection="0"/>
    <xf numFmtId="0" fontId="14" fillId="0" borderId="0"/>
    <xf numFmtId="0" fontId="14" fillId="0" borderId="0"/>
    <xf numFmtId="170" fontId="24" fillId="0" borderId="0" applyFont="0" applyFill="0" applyBorder="0" applyAlignment="0"/>
    <xf numFmtId="0" fontId="14" fillId="0" borderId="0">
      <alignment horizontal="center" wrapText="1"/>
      <protection locked="0"/>
    </xf>
    <xf numFmtId="171" fontId="14" fillId="0" borderId="0" applyFill="0" applyBorder="0" applyAlignment="0"/>
    <xf numFmtId="0" fontId="14"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0" fontId="14" fillId="0" borderId="0" applyNumberFormat="0" applyAlignment="0">
      <alignment horizontal="left"/>
    </xf>
    <xf numFmtId="0" fontId="14" fillId="0" borderId="0" applyNumberFormat="0" applyAlignment="0"/>
    <xf numFmtId="0" fontId="14" fillId="0" borderId="0" applyNumberFormat="0" applyAlignment="0">
      <alignment horizontal="left"/>
    </xf>
    <xf numFmtId="38" fontId="19" fillId="3" borderId="0" applyNumberFormat="0" applyBorder="0" applyAlignment="0" applyProtection="0"/>
    <xf numFmtId="0" fontId="26" fillId="0" borderId="7" applyNumberFormat="0" applyAlignment="0" applyProtection="0">
      <alignment horizontal="left" vertical="center"/>
    </xf>
    <xf numFmtId="0" fontId="26" fillId="0" borderId="8">
      <alignment horizontal="left" vertical="center"/>
    </xf>
    <xf numFmtId="10" fontId="19" fillId="5" borderId="4" applyNumberFormat="0" applyBorder="0" applyAlignment="0" applyProtection="0"/>
    <xf numFmtId="0" fontId="14" fillId="6" borderId="0"/>
    <xf numFmtId="0" fontId="14" fillId="7" borderId="0"/>
    <xf numFmtId="171" fontId="14" fillId="0" borderId="0" applyFont="0" applyFill="0" applyBorder="0" applyAlignment="0" applyProtection="0"/>
    <xf numFmtId="173" fontId="14" fillId="0" borderId="0" applyFont="0" applyFill="0" applyBorder="0" applyAlignment="0" applyProtection="0"/>
    <xf numFmtId="174" fontId="14" fillId="0" borderId="0" applyFont="0" applyFill="0" applyBorder="0" applyAlignment="0" applyProtection="0"/>
    <xf numFmtId="175" fontId="14" fillId="0" borderId="0" applyFont="0" applyFill="0" applyBorder="0" applyAlignment="0" applyProtection="0"/>
    <xf numFmtId="176" fontId="27" fillId="0" borderId="0"/>
    <xf numFmtId="2" fontId="28" fillId="5" borderId="9"/>
    <xf numFmtId="1" fontId="14" fillId="8" borderId="4" applyNumberFormat="0"/>
    <xf numFmtId="0" fontId="14" fillId="3" borderId="0"/>
    <xf numFmtId="0" fontId="16" fillId="3" borderId="2" applyBorder="0">
      <alignment horizontal="center" vertical="center" wrapText="1"/>
    </xf>
    <xf numFmtId="0" fontId="16" fillId="0" borderId="0">
      <alignment horizontal="center" wrapText="1"/>
    </xf>
    <xf numFmtId="0" fontId="29" fillId="0" borderId="0">
      <alignment horizontal="right" wrapText="1"/>
    </xf>
    <xf numFmtId="0" fontId="16" fillId="3" borderId="10" applyBorder="0">
      <alignment horizontal="center" vertical="center" wrapText="1"/>
    </xf>
    <xf numFmtId="0" fontId="16" fillId="0" borderId="0">
      <alignment horizontal="left" vertical="center"/>
    </xf>
    <xf numFmtId="17" fontId="20" fillId="3" borderId="11" applyFont="0" applyBorder="0" applyAlignment="0">
      <alignment horizontal="centerContinuous" wrapText="1"/>
    </xf>
    <xf numFmtId="0" fontId="14" fillId="0" borderId="12">
      <alignment horizontal="left" vertical="center"/>
    </xf>
    <xf numFmtId="165" fontId="14" fillId="0" borderId="0" applyFont="0" applyFill="0" applyBorder="0" applyAlignment="0" applyProtection="0"/>
    <xf numFmtId="164" fontId="14" fillId="0" borderId="0" applyFont="0" applyFill="0" applyBorder="0" applyAlignment="0" applyProtection="0"/>
    <xf numFmtId="14" fontId="14" fillId="0" borderId="0">
      <alignment horizontal="center" wrapText="1"/>
      <protection locked="0"/>
    </xf>
    <xf numFmtId="10" fontId="14" fillId="0" borderId="0" applyFont="0" applyFill="0" applyBorder="0" applyAlignment="0" applyProtection="0"/>
    <xf numFmtId="177" fontId="19" fillId="0" borderId="3"/>
    <xf numFmtId="169" fontId="14" fillId="0" borderId="0"/>
    <xf numFmtId="0" fontId="14" fillId="0" borderId="0" applyNumberFormat="0" applyFont="0" applyFill="0" applyBorder="0" applyAlignment="0" applyProtection="0">
      <alignment horizontal="left"/>
    </xf>
    <xf numFmtId="0" fontId="14" fillId="0" borderId="0" applyFont="0" applyFill="0" applyBorder="0" applyAlignment="0"/>
    <xf numFmtId="0" fontId="14" fillId="0" borderId="0" applyNumberFormat="0" applyFill="0" applyBorder="0" applyAlignment="0" applyProtection="0">
      <alignment horizontal="left"/>
    </xf>
    <xf numFmtId="0" fontId="21" fillId="0" borderId="0"/>
    <xf numFmtId="40" fontId="14" fillId="0" borderId="0" applyBorder="0">
      <alignment horizontal="right"/>
    </xf>
    <xf numFmtId="0" fontId="16" fillId="0" borderId="0" applyNumberFormat="0" applyFill="0" applyBorder="0" applyAlignment="0" applyProtection="0"/>
    <xf numFmtId="0" fontId="16" fillId="0" borderId="0" applyNumberFormat="0" applyFill="0" applyBorder="0" applyAlignment="0" applyProtection="0"/>
    <xf numFmtId="38" fontId="14" fillId="0" borderId="0">
      <alignment wrapText="1"/>
    </xf>
    <xf numFmtId="0" fontId="14" fillId="0" borderId="0"/>
    <xf numFmtId="0" fontId="14" fillId="0" borderId="0"/>
    <xf numFmtId="165"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65" fontId="14" fillId="0" borderId="0" applyFont="0" applyFill="0" applyBorder="0" applyAlignment="0" applyProtection="0"/>
    <xf numFmtId="0" fontId="14" fillId="0" borderId="0"/>
    <xf numFmtId="0" fontId="6" fillId="0" borderId="0"/>
    <xf numFmtId="0" fontId="6" fillId="0" borderId="0"/>
    <xf numFmtId="3" fontId="14" fillId="0" borderId="13" applyNumberFormat="0" applyFont="0" applyFill="0" applyBorder="0" applyAlignment="0" applyProtection="0">
      <alignment horizontal="right" vertical="top" wrapText="1"/>
    </xf>
    <xf numFmtId="0" fontId="14" fillId="0" borderId="0"/>
    <xf numFmtId="165"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applyNumberFormat="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alignment horizontal="center" wrapText="1"/>
      <protection locked="0"/>
    </xf>
    <xf numFmtId="171" fontId="14" fillId="0" borderId="0" applyFill="0" applyBorder="0" applyAlignment="0"/>
    <xf numFmtId="0" fontId="14" fillId="0" borderId="0"/>
    <xf numFmtId="9" fontId="14" fillId="0" borderId="0" applyFont="0" applyFill="0" applyBorder="0" applyAlignment="0" applyProtection="0"/>
    <xf numFmtId="0" fontId="14" fillId="0" borderId="0" applyNumberFormat="0" applyAlignment="0">
      <alignment horizontal="left"/>
    </xf>
    <xf numFmtId="0" fontId="14" fillId="0" borderId="0" applyNumberFormat="0" applyAlignment="0"/>
    <xf numFmtId="0" fontId="14" fillId="0" borderId="0" applyNumberFormat="0" applyAlignment="0">
      <alignment horizontal="left"/>
    </xf>
    <xf numFmtId="9" fontId="14" fillId="0" borderId="0" applyFont="0" applyFill="0" applyBorder="0" applyAlignment="0" applyProtection="0"/>
    <xf numFmtId="0" fontId="14" fillId="0" borderId="0"/>
    <xf numFmtId="0" fontId="14" fillId="0" borderId="0"/>
    <xf numFmtId="0" fontId="14" fillId="6" borderId="0"/>
    <xf numFmtId="0" fontId="14" fillId="7" borderId="0"/>
    <xf numFmtId="9" fontId="14" fillId="0" borderId="0" applyFont="0" applyFill="0" applyBorder="0" applyAlignment="0" applyProtection="0"/>
    <xf numFmtId="1" fontId="14" fillId="8" borderId="4" applyNumberFormat="0"/>
    <xf numFmtId="0" fontId="14" fillId="3" borderId="0"/>
    <xf numFmtId="165" fontId="14" fillId="0" borderId="0" applyFont="0" applyFill="0" applyBorder="0" applyAlignment="0" applyProtection="0"/>
    <xf numFmtId="165"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12">
      <alignment horizontal="left" vertical="center"/>
    </xf>
    <xf numFmtId="14" fontId="14" fillId="0" borderId="0">
      <alignment horizontal="center" wrapText="1"/>
      <protection locked="0"/>
    </xf>
    <xf numFmtId="10" fontId="14" fillId="0" borderId="0" applyFont="0" applyFill="0" applyBorder="0" applyAlignment="0" applyProtection="0"/>
    <xf numFmtId="169" fontId="14" fillId="0" borderId="0"/>
    <xf numFmtId="0" fontId="14" fillId="0" borderId="0" applyNumberFormat="0" applyFont="0" applyFill="0" applyBorder="0" applyAlignment="0" applyProtection="0">
      <alignment horizontal="left"/>
    </xf>
    <xf numFmtId="0" fontId="14" fillId="0" borderId="0" applyFont="0" applyFill="0" applyBorder="0" applyAlignment="0"/>
    <xf numFmtId="0" fontId="14" fillId="0" borderId="0" applyNumberFormat="0" applyFill="0" applyBorder="0" applyAlignment="0" applyProtection="0">
      <alignment horizontal="left"/>
    </xf>
    <xf numFmtId="40" fontId="14" fillId="0" borderId="0" applyBorder="0">
      <alignment horizontal="right"/>
    </xf>
    <xf numFmtId="165" fontId="14" fillId="0" borderId="0" applyFont="0" applyFill="0" applyBorder="0" applyAlignment="0" applyProtection="0"/>
    <xf numFmtId="0" fontId="14" fillId="0" borderId="0"/>
    <xf numFmtId="38" fontId="14" fillId="0" borderId="0">
      <alignment wrapText="1"/>
    </xf>
    <xf numFmtId="0" fontId="14" fillId="0" borderId="0"/>
    <xf numFmtId="0" fontId="14" fillId="0" borderId="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165" fontId="14" fillId="0" borderId="0" applyFont="0" applyFill="0" applyBorder="0" applyAlignment="0" applyProtection="0"/>
    <xf numFmtId="0" fontId="14" fillId="0" borderId="0"/>
    <xf numFmtId="9"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9" fontId="14" fillId="0" borderId="0" applyFont="0" applyFill="0" applyBorder="0" applyAlignment="0" applyProtection="0"/>
    <xf numFmtId="165"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9" fontId="14" fillId="0" borderId="0" applyFont="0" applyFill="0" applyBorder="0" applyAlignment="0" applyProtection="0"/>
    <xf numFmtId="165" fontId="6" fillId="0" borderId="0" applyFont="0" applyFill="0" applyBorder="0" applyAlignment="0" applyProtection="0"/>
    <xf numFmtId="0" fontId="14" fillId="0" borderId="0"/>
    <xf numFmtId="0" fontId="32" fillId="0" borderId="0"/>
    <xf numFmtId="0" fontId="33" fillId="0" borderId="0"/>
    <xf numFmtId="165" fontId="6" fillId="0" borderId="0" applyFont="0" applyFill="0" applyBorder="0" applyAlignment="0" applyProtection="0"/>
    <xf numFmtId="9" fontId="34" fillId="0" borderId="0" applyFont="0" applyFill="0" applyBorder="0" applyAlignment="0" applyProtection="0"/>
    <xf numFmtId="0" fontId="34" fillId="0" borderId="0"/>
    <xf numFmtId="0" fontId="14" fillId="0" borderId="0"/>
    <xf numFmtId="0" fontId="14" fillId="0" borderId="0">
      <alignment horizontal="left" wrapText="1"/>
    </xf>
    <xf numFmtId="0" fontId="21" fillId="0" borderId="0"/>
    <xf numFmtId="0" fontId="21" fillId="0" borderId="0"/>
    <xf numFmtId="0" fontId="14" fillId="0" borderId="0">
      <alignment horizontal="left" wrapText="1"/>
    </xf>
    <xf numFmtId="0" fontId="14" fillId="0" borderId="0"/>
    <xf numFmtId="0" fontId="14" fillId="0" borderId="0">
      <alignment horizontal="left" wrapText="1"/>
    </xf>
    <xf numFmtId="0" fontId="35" fillId="0" borderId="0"/>
    <xf numFmtId="0" fontId="21" fillId="0" borderId="0"/>
    <xf numFmtId="0" fontId="14" fillId="0" borderId="0">
      <alignment horizontal="left" wrapText="1"/>
    </xf>
    <xf numFmtId="0" fontId="14" fillId="0" borderId="0">
      <alignment horizontal="left" wrapText="1"/>
    </xf>
    <xf numFmtId="0" fontId="36" fillId="0" borderId="0"/>
    <xf numFmtId="0" fontId="14" fillId="0" borderId="0">
      <alignment horizontal="left" wrapText="1"/>
    </xf>
    <xf numFmtId="0" fontId="14" fillId="0" borderId="0"/>
    <xf numFmtId="0" fontId="36" fillId="0" borderId="0"/>
    <xf numFmtId="0" fontId="36" fillId="0" borderId="0"/>
    <xf numFmtId="0" fontId="21" fillId="0" borderId="0"/>
    <xf numFmtId="0" fontId="21" fillId="0" borderId="0"/>
    <xf numFmtId="0" fontId="14" fillId="0" borderId="0">
      <alignment horizontal="left" wrapText="1"/>
    </xf>
    <xf numFmtId="0" fontId="14" fillId="0" borderId="0">
      <alignment horizontal="left" wrapText="1"/>
    </xf>
    <xf numFmtId="0" fontId="21" fillId="0" borderId="0"/>
    <xf numFmtId="0" fontId="14" fillId="0" borderId="0"/>
    <xf numFmtId="0" fontId="14" fillId="0" borderId="0"/>
    <xf numFmtId="0" fontId="14" fillId="0" borderId="0"/>
    <xf numFmtId="0" fontId="14" fillId="0" borderId="0">
      <alignment horizontal="left" wrapText="1"/>
    </xf>
    <xf numFmtId="0" fontId="14" fillId="0" borderId="0">
      <alignment horizontal="left" wrapText="1"/>
    </xf>
    <xf numFmtId="0" fontId="14" fillId="0" borderId="0"/>
    <xf numFmtId="0" fontId="21" fillId="0" borderId="0"/>
    <xf numFmtId="0" fontId="14" fillId="0" borderId="0">
      <alignment horizontal="left" wrapText="1"/>
    </xf>
    <xf numFmtId="0" fontId="21" fillId="0" borderId="0"/>
    <xf numFmtId="0" fontId="14" fillId="0" borderId="0">
      <alignment horizontal="left" wrapText="1"/>
    </xf>
    <xf numFmtId="0" fontId="21" fillId="0" borderId="0"/>
    <xf numFmtId="0" fontId="14" fillId="0" borderId="0"/>
    <xf numFmtId="0" fontId="21" fillId="0" borderId="0"/>
    <xf numFmtId="0" fontId="21" fillId="0" borderId="0"/>
    <xf numFmtId="0" fontId="14" fillId="0" borderId="0">
      <alignment horizontal="left" wrapText="1"/>
    </xf>
    <xf numFmtId="0" fontId="21" fillId="0" borderId="0"/>
    <xf numFmtId="0" fontId="21" fillId="0" borderId="0"/>
    <xf numFmtId="0" fontId="36" fillId="0" borderId="0"/>
    <xf numFmtId="0" fontId="14" fillId="0" borderId="0">
      <alignment horizontal="left" wrapText="1"/>
    </xf>
    <xf numFmtId="0" fontId="21" fillId="0" borderId="0"/>
    <xf numFmtId="0" fontId="21" fillId="0" borderId="0"/>
    <xf numFmtId="0" fontId="21" fillId="0" borderId="0"/>
    <xf numFmtId="0" fontId="21" fillId="0" borderId="0"/>
    <xf numFmtId="0" fontId="14" fillId="0" borderId="0">
      <alignment horizontal="left" wrapText="1"/>
    </xf>
    <xf numFmtId="0" fontId="14" fillId="0" borderId="0">
      <alignment horizontal="left" wrapText="1"/>
    </xf>
    <xf numFmtId="0" fontId="14" fillId="0" borderId="0"/>
    <xf numFmtId="0" fontId="14" fillId="0" borderId="0"/>
    <xf numFmtId="0" fontId="36" fillId="0" borderId="0"/>
    <xf numFmtId="0" fontId="21" fillId="0" borderId="0"/>
    <xf numFmtId="0" fontId="21" fillId="0" borderId="0"/>
    <xf numFmtId="0" fontId="14" fillId="0" borderId="0"/>
    <xf numFmtId="0" fontId="14" fillId="0" borderId="0"/>
    <xf numFmtId="0" fontId="14" fillId="0" borderId="0">
      <alignment horizontal="left" wrapText="1"/>
    </xf>
    <xf numFmtId="0" fontId="14" fillId="0" borderId="0">
      <alignment horizontal="left" wrapText="1"/>
    </xf>
    <xf numFmtId="0" fontId="14" fillId="0" borderId="0">
      <alignment horizontal="left" wrapText="1"/>
    </xf>
    <xf numFmtId="0" fontId="21" fillId="0" borderId="0"/>
    <xf numFmtId="0" fontId="21" fillId="0" borderId="0"/>
    <xf numFmtId="0" fontId="14" fillId="0" borderId="0"/>
    <xf numFmtId="0" fontId="14" fillId="0" borderId="0"/>
    <xf numFmtId="0" fontId="14" fillId="0" borderId="0">
      <alignment horizontal="left" wrapText="1"/>
    </xf>
    <xf numFmtId="0" fontId="21" fillId="0" borderId="0"/>
    <xf numFmtId="0" fontId="14" fillId="0" borderId="0"/>
    <xf numFmtId="0" fontId="30" fillId="0" borderId="0"/>
    <xf numFmtId="0" fontId="37" fillId="0" borderId="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2" borderId="0" applyNumberFormat="0" applyBorder="0" applyAlignment="0" applyProtection="0"/>
    <xf numFmtId="0" fontId="38" fillId="15" borderId="0" applyNumberFormat="0" applyBorder="0" applyAlignment="0" applyProtection="0"/>
    <xf numFmtId="0" fontId="38" fillId="18" borderId="0" applyNumberFormat="0" applyBorder="0" applyAlignment="0" applyProtection="0"/>
    <xf numFmtId="0" fontId="39" fillId="19"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6" borderId="0" applyNumberFormat="0" applyBorder="0" applyAlignment="0" applyProtection="0"/>
    <xf numFmtId="0" fontId="14" fillId="0" borderId="0" applyNumberFormat="0" applyFont="0" applyFill="0" applyBorder="0" applyProtection="0"/>
    <xf numFmtId="182" fontId="14" fillId="0" borderId="4" applyFont="0"/>
    <xf numFmtId="0" fontId="40" fillId="10" borderId="0" applyNumberFormat="0" applyBorder="0" applyAlignment="0" applyProtection="0"/>
    <xf numFmtId="182" fontId="14" fillId="27" borderId="4" applyFont="0"/>
    <xf numFmtId="165" fontId="41" fillId="0" borderId="0" applyFont="0" applyFill="0" applyBorder="0" applyAlignment="0" applyProtection="0"/>
    <xf numFmtId="0" fontId="42" fillId="28" borderId="14" applyNumberFormat="0" applyAlignment="0" applyProtection="0"/>
    <xf numFmtId="0" fontId="43" fillId="0" borderId="0">
      <alignment wrapText="1"/>
    </xf>
    <xf numFmtId="183" fontId="14" fillId="0" borderId="0" applyBorder="0"/>
    <xf numFmtId="184" fontId="14" fillId="0" borderId="0" applyBorder="0"/>
    <xf numFmtId="185" fontId="14" fillId="0" borderId="0" applyBorder="0"/>
    <xf numFmtId="186" fontId="14" fillId="0" borderId="0" applyBorder="0"/>
    <xf numFmtId="187" fontId="14" fillId="0" borderId="0" applyBorder="0"/>
    <xf numFmtId="44" fontId="14" fillId="0" borderId="0" applyBorder="0"/>
    <xf numFmtId="188" fontId="14" fillId="0" borderId="0"/>
    <xf numFmtId="189" fontId="14" fillId="0" borderId="0"/>
    <xf numFmtId="17" fontId="14" fillId="0" borderId="0"/>
    <xf numFmtId="17" fontId="16" fillId="0" borderId="0">
      <alignment horizontal="center"/>
    </xf>
    <xf numFmtId="20" fontId="14" fillId="0" borderId="0"/>
    <xf numFmtId="0" fontId="44" fillId="29" borderId="15" applyNumberFormat="0" applyAlignment="0" applyProtection="0"/>
    <xf numFmtId="17" fontId="16" fillId="0" borderId="0" applyFill="0" applyBorder="0" applyProtection="0">
      <alignment horizontal="centerContinuous" wrapText="1"/>
    </xf>
    <xf numFmtId="190" fontId="45" fillId="0" borderId="0" applyFont="0" applyFill="0" applyBorder="0" applyAlignment="0" applyProtection="0">
      <alignment vertical="top"/>
    </xf>
    <xf numFmtId="191" fontId="45" fillId="0" borderId="0" applyFont="0" applyFill="0" applyBorder="0" applyAlignment="0" applyProtection="0">
      <alignment vertical="top"/>
    </xf>
    <xf numFmtId="0" fontId="46" fillId="0" borderId="0" applyFont="0" applyFill="0" applyBorder="0" applyAlignment="0" applyProtection="0">
      <alignment horizontal="right"/>
    </xf>
    <xf numFmtId="192" fontId="47" fillId="0" borderId="0"/>
    <xf numFmtId="193" fontId="14" fillId="0" borderId="0" applyFont="0" applyFill="0" applyBorder="0" applyAlignment="0" applyProtection="0"/>
    <xf numFmtId="194" fontId="14" fillId="0" borderId="0" applyFont="0" applyFill="0" applyBorder="0" applyAlignment="0" applyProtection="0"/>
    <xf numFmtId="181" fontId="14" fillId="0" borderId="0" applyBorder="0"/>
    <xf numFmtId="195" fontId="14" fillId="0" borderId="0" applyBorder="0"/>
    <xf numFmtId="180" fontId="14" fillId="0" borderId="0" applyBorder="0"/>
    <xf numFmtId="0" fontId="16" fillId="0" borderId="0"/>
    <xf numFmtId="0" fontId="16" fillId="0" borderId="0">
      <alignment horizontal="center"/>
    </xf>
    <xf numFmtId="0" fontId="20" fillId="0" borderId="0">
      <alignment horizontal="center"/>
    </xf>
    <xf numFmtId="0" fontId="14" fillId="0" borderId="0">
      <alignment horizontal="center"/>
    </xf>
    <xf numFmtId="0" fontId="14" fillId="0" borderId="0">
      <alignment wrapText="1"/>
    </xf>
    <xf numFmtId="0" fontId="31" fillId="0" borderId="0"/>
    <xf numFmtId="0" fontId="19" fillId="0" borderId="0"/>
    <xf numFmtId="0" fontId="19" fillId="0" borderId="0">
      <alignment wrapText="1"/>
    </xf>
    <xf numFmtId="0" fontId="48" fillId="0" borderId="0"/>
    <xf numFmtId="196" fontId="45" fillId="0" borderId="0" applyFont="0" applyFill="0" applyBorder="0" applyAlignment="0" applyProtection="0">
      <alignment vertical="top"/>
    </xf>
    <xf numFmtId="197" fontId="45" fillId="0" borderId="0" applyFont="0" applyFill="0" applyBorder="0" applyAlignment="0" applyProtection="0">
      <alignment vertical="top"/>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198" fontId="47" fillId="0" borderId="0"/>
    <xf numFmtId="199" fontId="14" fillId="0" borderId="0" applyFont="0" applyFill="0" applyBorder="0" applyAlignment="0" applyProtection="0"/>
    <xf numFmtId="200" fontId="14" fillId="0" borderId="0" applyFont="0" applyFill="0" applyBorder="0" applyAlignment="0" applyProtection="0"/>
    <xf numFmtId="201" fontId="49" fillId="0" borderId="0" applyFill="0" applyBorder="0"/>
    <xf numFmtId="202" fontId="20" fillId="0" borderId="0" applyFill="0" applyBorder="0"/>
    <xf numFmtId="0" fontId="24" fillId="0" borderId="0" applyProtection="0"/>
    <xf numFmtId="0" fontId="46" fillId="0" borderId="0" applyFont="0" applyFill="0" applyBorder="0" applyAlignment="0" applyProtection="0"/>
    <xf numFmtId="189" fontId="50" fillId="0" borderId="0">
      <alignment horizontal="left"/>
    </xf>
    <xf numFmtId="15" fontId="51" fillId="0" borderId="0" applyFont="0" applyFill="0" applyBorder="0" applyAlignment="0">
      <alignment vertical="top"/>
    </xf>
    <xf numFmtId="203" fontId="51" fillId="0" borderId="0" applyFont="0" applyFill="0" applyBorder="0" applyAlignment="0">
      <alignment vertical="top"/>
    </xf>
    <xf numFmtId="17" fontId="51" fillId="0" borderId="0" applyFont="0" applyFill="0" applyBorder="0" applyAlignment="0">
      <alignment vertical="top"/>
    </xf>
    <xf numFmtId="204" fontId="14" fillId="30" borderId="16" applyFont="0" applyFill="0" applyBorder="0" applyAlignment="0" applyProtection="0"/>
    <xf numFmtId="205" fontId="14" fillId="30" borderId="16" applyFont="0" applyFill="0" applyBorder="0" applyAlignment="0" applyProtection="0"/>
    <xf numFmtId="206" fontId="47" fillId="0" borderId="0"/>
    <xf numFmtId="0" fontId="46" fillId="0" borderId="17" applyNumberFormat="0" applyFont="0" applyFill="0" applyAlignment="0" applyProtection="0"/>
    <xf numFmtId="207" fontId="14" fillId="0" borderId="0" applyFont="0" applyFill="0" applyBorder="0" applyAlignment="0" applyProtection="0"/>
    <xf numFmtId="0" fontId="52" fillId="0" borderId="0" applyNumberFormat="0" applyFill="0" applyBorder="0" applyAlignment="0" applyProtection="0"/>
    <xf numFmtId="0" fontId="45" fillId="28" borderId="4" applyNumberFormat="0" applyFont="0" applyProtection="0">
      <alignment wrapText="1"/>
    </xf>
    <xf numFmtId="2" fontId="24" fillId="0" borderId="0" applyProtection="0"/>
    <xf numFmtId="0" fontId="53" fillId="0" borderId="0" applyFill="0" applyBorder="0" applyProtection="0">
      <alignment horizontal="left"/>
    </xf>
    <xf numFmtId="208" fontId="14" fillId="0" borderId="0" applyFont="0" applyFill="0" applyBorder="0" applyAlignment="0" applyProtection="0"/>
    <xf numFmtId="0" fontId="37" fillId="0" borderId="0" applyNumberFormat="0"/>
    <xf numFmtId="0" fontId="54" fillId="11" borderId="0" applyNumberFormat="0" applyBorder="0" applyAlignment="0" applyProtection="0"/>
    <xf numFmtId="0" fontId="46" fillId="0" borderId="0" applyFont="0" applyFill="0" applyBorder="0" applyAlignment="0" applyProtection="0">
      <alignment horizontal="right"/>
    </xf>
    <xf numFmtId="0" fontId="55" fillId="0" borderId="0" applyProtection="0">
      <alignment horizontal="right"/>
    </xf>
    <xf numFmtId="0" fontId="20" fillId="0" borderId="0" applyNumberFormat="0" applyFill="0" applyBorder="0">
      <alignment horizontal="center" vertical="center" wrapText="1"/>
    </xf>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26" fillId="0" borderId="0" applyProtection="0"/>
    <xf numFmtId="209" fontId="14" fillId="0" borderId="0" applyFont="0" applyFill="0" applyBorder="0" applyAlignment="0" applyProtection="0">
      <alignment horizontal="center"/>
    </xf>
    <xf numFmtId="183" fontId="14" fillId="31" borderId="21">
      <protection locked="0"/>
    </xf>
    <xf numFmtId="184" fontId="14" fillId="31" borderId="22">
      <protection locked="0"/>
    </xf>
    <xf numFmtId="184" fontId="14" fillId="31" borderId="22">
      <protection locked="0"/>
    </xf>
    <xf numFmtId="184" fontId="14" fillId="31" borderId="22">
      <protection locked="0"/>
    </xf>
    <xf numFmtId="185" fontId="14" fillId="31" borderId="22">
      <protection locked="0"/>
    </xf>
    <xf numFmtId="185" fontId="14" fillId="31" borderId="22">
      <protection locked="0"/>
    </xf>
    <xf numFmtId="185" fontId="14" fillId="31" borderId="22">
      <protection locked="0"/>
    </xf>
    <xf numFmtId="186" fontId="14" fillId="31" borderId="22">
      <protection locked="0"/>
    </xf>
    <xf numFmtId="186" fontId="14" fillId="31" borderId="22">
      <protection locked="0"/>
    </xf>
    <xf numFmtId="186" fontId="14" fillId="31" borderId="22">
      <protection locked="0"/>
    </xf>
    <xf numFmtId="187" fontId="14" fillId="31" borderId="22">
      <protection locked="0"/>
    </xf>
    <xf numFmtId="187" fontId="14" fillId="31" borderId="22">
      <protection locked="0"/>
    </xf>
    <xf numFmtId="187" fontId="14" fillId="31" borderId="22">
      <protection locked="0"/>
    </xf>
    <xf numFmtId="44" fontId="14" fillId="31" borderId="22">
      <protection locked="0"/>
    </xf>
    <xf numFmtId="44" fontId="14" fillId="31" borderId="22">
      <protection locked="0"/>
    </xf>
    <xf numFmtId="44" fontId="14" fillId="31" borderId="22">
      <protection locked="0"/>
    </xf>
    <xf numFmtId="188" fontId="14" fillId="31" borderId="22">
      <protection locked="0"/>
    </xf>
    <xf numFmtId="188" fontId="14" fillId="31" borderId="22">
      <protection locked="0"/>
    </xf>
    <xf numFmtId="188" fontId="14" fillId="31" borderId="22">
      <protection locked="0"/>
    </xf>
    <xf numFmtId="189" fontId="14" fillId="31" borderId="22">
      <protection locked="0"/>
    </xf>
    <xf numFmtId="189" fontId="14" fillId="31" borderId="22">
      <protection locked="0"/>
    </xf>
    <xf numFmtId="189" fontId="14" fillId="31" borderId="22">
      <protection locked="0"/>
    </xf>
    <xf numFmtId="17" fontId="14" fillId="31" borderId="22">
      <protection locked="0"/>
    </xf>
    <xf numFmtId="17" fontId="14" fillId="31" borderId="22">
      <protection locked="0"/>
    </xf>
    <xf numFmtId="17" fontId="14" fillId="31" borderId="22">
      <protection locked="0"/>
    </xf>
    <xf numFmtId="20" fontId="14" fillId="31" borderId="22">
      <protection locked="0"/>
    </xf>
    <xf numFmtId="20" fontId="14" fillId="31" borderId="22">
      <protection locked="0"/>
    </xf>
    <xf numFmtId="20" fontId="14" fillId="31" borderId="22">
      <protection locked="0"/>
    </xf>
    <xf numFmtId="210" fontId="14" fillId="0" borderId="0" applyFont="0" applyFill="0" applyBorder="0" applyAlignment="0" applyProtection="0"/>
    <xf numFmtId="0" fontId="59" fillId="14" borderId="14" applyNumberFormat="0" applyAlignment="0" applyProtection="0"/>
    <xf numFmtId="211" fontId="14" fillId="0" borderId="0" applyFont="0" applyFill="0" applyBorder="0" applyAlignment="0" applyProtection="0"/>
    <xf numFmtId="168" fontId="14" fillId="0" borderId="0" applyFont="0" applyFill="0" applyBorder="0" applyAlignment="0" applyProtection="0"/>
    <xf numFmtId="212" fontId="14" fillId="0" borderId="0" applyFont="0" applyFill="0" applyBorder="0" applyAlignment="0" applyProtection="0"/>
    <xf numFmtId="213" fontId="14" fillId="0" borderId="0" applyFont="0" applyFill="0" applyBorder="0" applyAlignment="0" applyProtection="0"/>
    <xf numFmtId="214" fontId="14" fillId="30" borderId="16" applyFont="0" applyFill="0" applyBorder="0" applyAlignment="0" applyProtection="0"/>
    <xf numFmtId="215" fontId="14" fillId="30" borderId="16" applyFont="0" applyFill="0" applyBorder="0" applyAlignment="0" applyProtection="0"/>
    <xf numFmtId="193" fontId="14" fillId="0" borderId="0" applyFont="0" applyFill="0" applyBorder="0" applyAlignment="0" applyProtection="0"/>
    <xf numFmtId="194" fontId="14" fillId="0" borderId="0" applyFont="0" applyFill="0" applyBorder="0" applyAlignment="0" applyProtection="0"/>
    <xf numFmtId="216" fontId="14" fillId="0" borderId="0" applyFont="0" applyFill="0" applyBorder="0" applyAlignment="0" applyProtection="0"/>
    <xf numFmtId="217" fontId="14" fillId="0" borderId="0" applyFont="0" applyFill="0" applyBorder="0" applyAlignment="0" applyProtection="0"/>
    <xf numFmtId="218" fontId="14" fillId="0" borderId="0" applyFont="0" applyFill="0" applyBorder="0" applyAlignment="0" applyProtection="0"/>
    <xf numFmtId="219" fontId="51" fillId="0" borderId="0" applyFont="0" applyFill="0" applyBorder="0" applyAlignment="0">
      <alignment vertical="top"/>
    </xf>
    <xf numFmtId="220" fontId="51" fillId="0" borderId="0" applyFont="0" applyFill="0" applyBorder="0" applyAlignment="0">
      <alignment vertical="top"/>
    </xf>
    <xf numFmtId="181" fontId="14" fillId="31" borderId="22">
      <protection locked="0"/>
    </xf>
    <xf numFmtId="181" fontId="14" fillId="31" borderId="22">
      <protection locked="0"/>
    </xf>
    <xf numFmtId="181" fontId="14" fillId="31" borderId="22">
      <protection locked="0"/>
    </xf>
    <xf numFmtId="195" fontId="14" fillId="31" borderId="22">
      <protection locked="0"/>
    </xf>
    <xf numFmtId="195" fontId="14" fillId="31" borderId="22">
      <protection locked="0"/>
    </xf>
    <xf numFmtId="195" fontId="14" fillId="31" borderId="22">
      <protection locked="0"/>
    </xf>
    <xf numFmtId="180" fontId="14" fillId="31" borderId="22">
      <protection locked="0"/>
    </xf>
    <xf numFmtId="180" fontId="14" fillId="31" borderId="22">
      <protection locked="0"/>
    </xf>
    <xf numFmtId="180" fontId="14" fillId="31" borderId="22">
      <protection locked="0"/>
    </xf>
    <xf numFmtId="0" fontId="16" fillId="31" borderId="22">
      <protection locked="0"/>
    </xf>
    <xf numFmtId="0" fontId="16" fillId="31" borderId="22">
      <protection locked="0"/>
    </xf>
    <xf numFmtId="0" fontId="16" fillId="31" borderId="22">
      <protection locked="0"/>
    </xf>
    <xf numFmtId="0" fontId="14" fillId="31" borderId="22">
      <alignment horizontal="center"/>
      <protection locked="0"/>
    </xf>
    <xf numFmtId="0" fontId="14" fillId="31" borderId="22">
      <alignment horizontal="center"/>
      <protection locked="0"/>
    </xf>
    <xf numFmtId="0" fontId="14" fillId="31" borderId="22">
      <alignment horizontal="center"/>
      <protection locked="0"/>
    </xf>
    <xf numFmtId="0" fontId="14" fillId="31" borderId="22">
      <protection locked="0"/>
    </xf>
    <xf numFmtId="0" fontId="14" fillId="31" borderId="22">
      <protection locked="0"/>
    </xf>
    <xf numFmtId="0" fontId="14" fillId="31" borderId="22">
      <protection locked="0"/>
    </xf>
    <xf numFmtId="0" fontId="14" fillId="31" borderId="23" applyBorder="0"/>
    <xf numFmtId="0" fontId="14" fillId="31" borderId="23" applyBorder="0"/>
    <xf numFmtId="0" fontId="14" fillId="31" borderId="23" applyBorder="0"/>
    <xf numFmtId="0" fontId="14" fillId="31" borderId="22">
      <alignment wrapText="1"/>
      <protection locked="0"/>
    </xf>
    <xf numFmtId="0" fontId="14" fillId="31" borderId="22">
      <alignment wrapText="1"/>
      <protection locked="0"/>
    </xf>
    <xf numFmtId="0" fontId="14" fillId="31" borderId="22">
      <alignment wrapText="1"/>
      <protection locked="0"/>
    </xf>
    <xf numFmtId="0" fontId="31" fillId="31" borderId="22">
      <protection locked="0"/>
    </xf>
    <xf numFmtId="0" fontId="31" fillId="31" borderId="22">
      <protection locked="0"/>
    </xf>
    <xf numFmtId="0" fontId="31" fillId="31" borderId="22">
      <protection locked="0"/>
    </xf>
    <xf numFmtId="0" fontId="19" fillId="31" borderId="22">
      <protection locked="0"/>
    </xf>
    <xf numFmtId="0" fontId="19" fillId="31" borderId="22">
      <protection locked="0"/>
    </xf>
    <xf numFmtId="0" fontId="19" fillId="31" borderId="22">
      <protection locked="0"/>
    </xf>
    <xf numFmtId="0" fontId="48" fillId="31" borderId="22">
      <protection locked="0"/>
    </xf>
    <xf numFmtId="0" fontId="48" fillId="31" borderId="22">
      <protection locked="0"/>
    </xf>
    <xf numFmtId="0" fontId="48" fillId="31" borderId="22">
      <protection locked="0"/>
    </xf>
    <xf numFmtId="0" fontId="60" fillId="0" borderId="24" applyNumberFormat="0" applyFill="0" applyAlignment="0" applyProtection="0"/>
    <xf numFmtId="221" fontId="28" fillId="0" borderId="0" applyNumberFormat="0" applyFill="0" applyBorder="0" applyAlignment="0">
      <protection locked="0"/>
    </xf>
    <xf numFmtId="0" fontId="61" fillId="0" borderId="0"/>
    <xf numFmtId="0" fontId="14" fillId="0" borderId="0"/>
    <xf numFmtId="0" fontId="46" fillId="0" borderId="0" applyFont="0" applyFill="0" applyBorder="0" applyAlignment="0" applyProtection="0">
      <alignment horizontal="right"/>
    </xf>
    <xf numFmtId="0" fontId="62" fillId="32" borderId="0" applyNumberFormat="0" applyBorder="0" applyAlignment="0" applyProtection="0"/>
    <xf numFmtId="0" fontId="47" fillId="0" borderId="0"/>
    <xf numFmtId="0" fontId="63" fillId="0" borderId="0" applyNumberFormat="0" applyFont="0" applyBorder="0" applyProtection="0">
      <alignment horizontal="left" wrapText="1"/>
    </xf>
    <xf numFmtId="0" fontId="3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4" fillId="0" borderId="0"/>
    <xf numFmtId="0" fontId="14" fillId="33" borderId="25" applyNumberFormat="0" applyFont="0" applyAlignment="0" applyProtection="0"/>
    <xf numFmtId="0" fontId="14" fillId="0" borderId="0" applyFill="0" applyBorder="0"/>
    <xf numFmtId="0" fontId="64" fillId="28" borderId="26" applyNumberFormat="0" applyAlignment="0" applyProtection="0"/>
    <xf numFmtId="1" fontId="65" fillId="0" borderId="0" applyProtection="0">
      <alignment horizontal="right" vertical="center"/>
    </xf>
    <xf numFmtId="222" fontId="14" fillId="0" borderId="0" applyFont="0" applyFill="0" applyBorder="0" applyAlignment="0" applyProtection="0"/>
    <xf numFmtId="223" fontId="14" fillId="0" borderId="0" applyFont="0" applyFill="0" applyBorder="0" applyAlignment="0" applyProtection="0">
      <alignment horizontal="centerContinuous" vertical="center"/>
    </xf>
    <xf numFmtId="224" fontId="51" fillId="0" borderId="0" applyFont="0" applyFill="0" applyBorder="0" applyAlignment="0"/>
    <xf numFmtId="179" fontId="14" fillId="0" borderId="0" applyFont="0" applyFill="0" applyBorder="0" applyAlignment="0" applyProtection="0"/>
    <xf numFmtId="225" fontId="51" fillId="0" borderId="0">
      <alignment vertical="top"/>
    </xf>
    <xf numFmtId="226" fontId="14" fillId="0" borderId="0" applyFont="0" applyFill="0" applyBorder="0" applyAlignment="0" applyProtection="0"/>
    <xf numFmtId="227" fontId="51" fillId="0" borderId="0">
      <alignment vertical="top"/>
    </xf>
    <xf numFmtId="15" fontId="14" fillId="0" borderId="0" applyFont="0" applyFill="0" applyBorder="0" applyAlignment="0" applyProtection="0"/>
    <xf numFmtId="4" fontId="14" fillId="0" borderId="0" applyFont="0" applyFill="0" applyBorder="0" applyAlignment="0" applyProtection="0"/>
    <xf numFmtId="0" fontId="14" fillId="0" borderId="27">
      <alignment horizontal="center"/>
    </xf>
    <xf numFmtId="3" fontId="14" fillId="0" borderId="0" applyFont="0" applyFill="0" applyBorder="0" applyAlignment="0" applyProtection="0"/>
    <xf numFmtId="0" fontId="14" fillId="34" borderId="0" applyNumberFormat="0" applyFont="0" applyBorder="0" applyAlignment="0" applyProtection="0"/>
    <xf numFmtId="228" fontId="16" fillId="0" borderId="0" applyNumberFormat="0" applyFill="0" applyBorder="0" applyAlignment="0" applyProtection="0"/>
    <xf numFmtId="228" fontId="31" fillId="0" borderId="0" applyNumberFormat="0" applyFill="0" applyBorder="0" applyAlignment="0" applyProtection="0"/>
    <xf numFmtId="0" fontId="66" fillId="4" borderId="28">
      <alignment horizontal="left"/>
    </xf>
    <xf numFmtId="229" fontId="14" fillId="0" borderId="0" applyFill="0" applyBorder="0" applyAlignment="0"/>
    <xf numFmtId="0" fontId="67" fillId="0" borderId="0">
      <alignment horizontal="left"/>
    </xf>
    <xf numFmtId="0" fontId="68" fillId="0" borderId="0" applyBorder="0" applyProtection="0">
      <alignment vertical="center"/>
    </xf>
    <xf numFmtId="0" fontId="68" fillId="0" borderId="1" applyBorder="0" applyProtection="0">
      <alignment horizontal="right" vertical="center"/>
    </xf>
    <xf numFmtId="0" fontId="69" fillId="35" borderId="0" applyBorder="0" applyProtection="0">
      <alignment horizontal="centerContinuous" vertical="center"/>
    </xf>
    <xf numFmtId="0" fontId="69" fillId="36" borderId="1" applyBorder="0" applyProtection="0">
      <alignment horizontal="centerContinuous" vertical="center"/>
    </xf>
    <xf numFmtId="0" fontId="70" fillId="0" borderId="0" applyFill="0" applyBorder="0" applyProtection="0">
      <alignment horizontal="left"/>
    </xf>
    <xf numFmtId="0" fontId="53" fillId="0" borderId="2" applyFill="0" applyBorder="0" applyProtection="0">
      <alignment horizontal="lef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5" fontId="71" fillId="36" borderId="0" applyBorder="0" applyProtection="0">
      <alignment horizontal="centerContinuous"/>
    </xf>
    <xf numFmtId="15" fontId="72" fillId="36" borderId="0" applyBorder="0" applyProtection="0">
      <alignment horizontal="centerContinuous"/>
    </xf>
    <xf numFmtId="15" fontId="73" fillId="36" borderId="0" applyNumberFormat="0" applyBorder="0" applyProtection="0">
      <alignment horizontal="centerContinuous"/>
    </xf>
    <xf numFmtId="0" fontId="74" fillId="0" borderId="1" applyNumberFormat="0" applyFont="0" applyFill="0" applyProtection="0">
      <alignment horizontal="center" vertical="center" wrapText="1"/>
    </xf>
    <xf numFmtId="0" fontId="75" fillId="0" borderId="29" applyNumberFormat="0" applyFill="0" applyAlignment="0" applyProtection="0"/>
    <xf numFmtId="0" fontId="76" fillId="0" borderId="0" applyNumberFormat="0" applyFill="0" applyBorder="0" applyAlignment="0" applyProtection="0"/>
    <xf numFmtId="0" fontId="73" fillId="36" borderId="0" applyNumberFormat="0" applyBorder="0" applyAlignment="0" applyProtection="0"/>
    <xf numFmtId="0" fontId="73" fillId="37" borderId="0">
      <alignment horizontal="center" vertical="center" wrapText="1"/>
    </xf>
    <xf numFmtId="0" fontId="77" fillId="0" borderId="0" applyNumberFormat="0" applyFill="0" applyBorder="0" applyAlignment="0"/>
    <xf numFmtId="0" fontId="78" fillId="38" borderId="30">
      <alignment horizontal="center" wrapText="1"/>
    </xf>
    <xf numFmtId="0" fontId="78" fillId="38" borderId="30">
      <alignment horizontal="centerContinuous" wrapText="1"/>
    </xf>
    <xf numFmtId="0" fontId="78" fillId="38" borderId="30">
      <alignment horizontal="center" vertical="justify" textRotation="90"/>
    </xf>
    <xf numFmtId="0" fontId="14" fillId="39" borderId="0" applyNumberFormat="0" applyFont="0" applyBorder="0" applyAlignment="0" applyProtection="0"/>
    <xf numFmtId="0" fontId="79" fillId="0" borderId="0">
      <alignment horizontal="center"/>
    </xf>
    <xf numFmtId="0" fontId="80" fillId="4" borderId="0"/>
    <xf numFmtId="178" fontId="81" fillId="4" borderId="0">
      <alignment vertical="center" wrapText="1"/>
    </xf>
    <xf numFmtId="165" fontId="14" fillId="0" borderId="0" applyFont="0" applyFill="0" applyBorder="0" applyAlignment="0" applyProtection="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8" fillId="0" borderId="31" applyBorder="0" applyProtection="0">
      <alignment horizontal="right" vertical="center"/>
    </xf>
    <xf numFmtId="0" fontId="69" fillId="36" borderId="31" applyBorder="0" applyProtection="0">
      <alignment horizontal="centerContinuous" vertical="center"/>
    </xf>
    <xf numFmtId="0" fontId="74" fillId="0" borderId="31" applyNumberFormat="0" applyFont="0" applyFill="0" applyProtection="0">
      <alignment horizontal="center" vertical="center" wrapText="1"/>
    </xf>
    <xf numFmtId="0" fontId="68" fillId="0" borderId="31" applyBorder="0" applyProtection="0">
      <alignment horizontal="right" vertical="center"/>
    </xf>
    <xf numFmtId="0" fontId="69" fillId="36" borderId="31" applyBorder="0" applyProtection="0">
      <alignment horizontal="centerContinuous" vertical="center"/>
    </xf>
    <xf numFmtId="0" fontId="74" fillId="0" borderId="31" applyNumberFormat="0" applyFont="0" applyFill="0" applyProtection="0">
      <alignment horizontal="center" vertical="center" wrapText="1"/>
    </xf>
    <xf numFmtId="0" fontId="26" fillId="0" borderId="32">
      <alignment horizontal="left" vertical="center"/>
    </xf>
    <xf numFmtId="0" fontId="14" fillId="0" borderId="0" applyProtection="0"/>
    <xf numFmtId="0" fontId="89" fillId="0" borderId="0"/>
    <xf numFmtId="165" fontId="6" fillId="0" borderId="0" applyFont="0" applyFill="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2" borderId="0" applyNumberFormat="0" applyBorder="0" applyAlignment="0" applyProtection="0"/>
    <xf numFmtId="0" fontId="38" fillId="15" borderId="0" applyNumberFormat="0" applyBorder="0" applyAlignment="0" applyProtection="0"/>
    <xf numFmtId="0" fontId="38" fillId="18" borderId="0" applyNumberFormat="0" applyBorder="0" applyAlignment="0" applyProtection="0"/>
    <xf numFmtId="0" fontId="39" fillId="19"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6" borderId="0" applyNumberFormat="0" applyBorder="0" applyAlignment="0" applyProtection="0"/>
    <xf numFmtId="0" fontId="64" fillId="28" borderId="26" applyNumberFormat="0" applyAlignment="0" applyProtection="0"/>
    <xf numFmtId="0" fontId="42" fillId="28" borderId="14" applyNumberFormat="0" applyAlignment="0" applyProtection="0"/>
    <xf numFmtId="0" fontId="59" fillId="14" borderId="14" applyNumberFormat="0" applyAlignment="0" applyProtection="0"/>
    <xf numFmtId="0" fontId="75" fillId="0" borderId="29" applyNumberFormat="0" applyFill="0" applyAlignment="0" applyProtection="0"/>
    <xf numFmtId="0" fontId="52" fillId="0" borderId="0" applyNumberFormat="0" applyFill="0" applyBorder="0" applyAlignment="0" applyProtection="0"/>
    <xf numFmtId="0" fontId="54" fillId="11" borderId="0" applyNumberFormat="0" applyBorder="0" applyAlignment="0" applyProtection="0"/>
    <xf numFmtId="0" fontId="38" fillId="33" borderId="25" applyNumberFormat="0" applyFont="0" applyAlignment="0" applyProtection="0"/>
    <xf numFmtId="0" fontId="40" fillId="10" borderId="0" applyNumberFormat="0" applyBorder="0" applyAlignment="0" applyProtection="0"/>
    <xf numFmtId="0" fontId="107" fillId="0" borderId="0" applyNumberFormat="0" applyFill="0" applyBorder="0" applyAlignment="0" applyProtection="0"/>
    <xf numFmtId="0" fontId="56" fillId="0" borderId="18" applyNumberFormat="0" applyFill="0" applyAlignment="0" applyProtection="0"/>
    <xf numFmtId="0" fontId="57" fillId="0" borderId="19" applyNumberFormat="0" applyFill="0" applyAlignment="0" applyProtection="0"/>
    <xf numFmtId="0" fontId="58" fillId="0" borderId="20" applyNumberFormat="0" applyFill="0" applyAlignment="0" applyProtection="0"/>
    <xf numFmtId="0" fontId="58" fillId="0" borderId="0" applyNumberFormat="0" applyFill="0" applyBorder="0" applyAlignment="0" applyProtection="0"/>
    <xf numFmtId="0" fontId="60" fillId="0" borderId="24" applyNumberFormat="0" applyFill="0" applyAlignment="0" applyProtection="0"/>
    <xf numFmtId="0" fontId="76" fillId="0" borderId="0" applyNumberFormat="0" applyFill="0" applyBorder="0" applyAlignment="0" applyProtection="0"/>
    <xf numFmtId="0" fontId="44" fillId="29" borderId="15" applyNumberFormat="0" applyAlignment="0" applyProtection="0"/>
    <xf numFmtId="0" fontId="3" fillId="0" borderId="0"/>
    <xf numFmtId="0" fontId="3" fillId="0" borderId="0"/>
    <xf numFmtId="0" fontId="3" fillId="0" borderId="0"/>
    <xf numFmtId="0" fontId="3" fillId="0" borderId="0"/>
    <xf numFmtId="0" fontId="3" fillId="0" borderId="0"/>
    <xf numFmtId="0" fontId="14" fillId="0" borderId="0"/>
    <xf numFmtId="0" fontId="16" fillId="3" borderId="54" applyBorder="0">
      <alignment horizontal="center" vertical="center" wrapText="1"/>
    </xf>
    <xf numFmtId="3" fontId="14" fillId="0" borderId="56" applyNumberFormat="0" applyFont="0" applyFill="0" applyBorder="0" applyAlignment="0" applyProtection="0">
      <alignment horizontal="right" vertical="top" wrapText="1"/>
    </xf>
    <xf numFmtId="0" fontId="42" fillId="28" borderId="57" applyNumberFormat="0" applyAlignment="0" applyProtection="0"/>
    <xf numFmtId="0" fontId="59" fillId="14" borderId="57" applyNumberFormat="0" applyAlignment="0" applyProtection="0"/>
    <xf numFmtId="0" fontId="14" fillId="33" borderId="58" applyNumberFormat="0" applyFont="0" applyAlignment="0" applyProtection="0"/>
    <xf numFmtId="0" fontId="78" fillId="38" borderId="59">
      <alignment horizontal="center" wrapText="1"/>
    </xf>
    <xf numFmtId="0" fontId="78" fillId="38" borderId="59">
      <alignment horizontal="centerContinuous" wrapText="1"/>
    </xf>
    <xf numFmtId="0" fontId="78" fillId="38" borderId="59">
      <alignment horizontal="center" vertical="justify" textRotation="90"/>
    </xf>
    <xf numFmtId="0" fontId="26" fillId="0" borderId="60">
      <alignment horizontal="left" vertical="center"/>
    </xf>
    <xf numFmtId="0" fontId="2" fillId="0" borderId="0"/>
    <xf numFmtId="0" fontId="42" fillId="28" borderId="57" applyNumberFormat="0" applyAlignment="0" applyProtection="0"/>
    <xf numFmtId="0" fontId="59" fillId="14" borderId="57" applyNumberFormat="0" applyAlignment="0" applyProtection="0"/>
    <xf numFmtId="0" fontId="38" fillId="33" borderId="58" applyNumberFormat="0" applyFont="0" applyAlignment="0" applyProtection="0"/>
    <xf numFmtId="0" fontId="2" fillId="0" borderId="0"/>
    <xf numFmtId="0" fontId="2" fillId="0" borderId="0"/>
    <xf numFmtId="0" fontId="2" fillId="0" borderId="0"/>
    <xf numFmtId="0" fontId="2" fillId="0" borderId="0"/>
    <xf numFmtId="0" fontId="2" fillId="0" borderId="0"/>
    <xf numFmtId="0" fontId="42" fillId="28" borderId="57" applyNumberFormat="0" applyAlignment="0" applyProtection="0"/>
    <xf numFmtId="0" fontId="59" fillId="14" borderId="57" applyNumberFormat="0" applyAlignment="0" applyProtection="0"/>
    <xf numFmtId="0" fontId="38" fillId="33" borderId="58" applyNumberFormat="0" applyFont="0" applyAlignment="0" applyProtection="0"/>
  </cellStyleXfs>
  <cellXfs count="614">
    <xf numFmtId="0" fontId="0" fillId="0" borderId="0" xfId="0"/>
    <xf numFmtId="0" fontId="7" fillId="0" borderId="0" xfId="0" applyFont="1"/>
    <xf numFmtId="0" fontId="83" fillId="0" borderId="0" xfId="0" applyFont="1"/>
    <xf numFmtId="0" fontId="82" fillId="0" borderId="0" xfId="0" applyFont="1"/>
    <xf numFmtId="0" fontId="84" fillId="0" borderId="0" xfId="0" applyFont="1" applyAlignment="1">
      <alignment vertical="center"/>
    </xf>
    <xf numFmtId="0" fontId="88" fillId="0" borderId="0" xfId="0" applyFont="1"/>
    <xf numFmtId="0" fontId="16" fillId="0" borderId="0" xfId="0" applyFont="1"/>
    <xf numFmtId="0" fontId="16" fillId="40" borderId="0" xfId="2" applyFont="1" applyFill="1" applyAlignment="1">
      <alignment vertical="center"/>
    </xf>
    <xf numFmtId="0" fontId="89" fillId="0" borderId="0" xfId="0" applyFont="1"/>
    <xf numFmtId="0" fontId="87" fillId="0" borderId="0" xfId="0" applyFont="1"/>
    <xf numFmtId="0" fontId="91" fillId="0" borderId="0" xfId="0" applyFont="1"/>
    <xf numFmtId="0" fontId="87" fillId="40" borderId="33" xfId="0" applyFont="1" applyFill="1" applyBorder="1" applyAlignment="1">
      <alignment horizontal="center" vertical="center"/>
    </xf>
    <xf numFmtId="0" fontId="14" fillId="0" borderId="0" xfId="0" applyFont="1" applyAlignment="1">
      <alignment horizontal="right"/>
    </xf>
    <xf numFmtId="0" fontId="14" fillId="0" borderId="0" xfId="0" applyFont="1"/>
    <xf numFmtId="0" fontId="14" fillId="0" borderId="0" xfId="0" applyFont="1" applyAlignment="1">
      <alignment horizontal="left"/>
    </xf>
    <xf numFmtId="0" fontId="14" fillId="0" borderId="0" xfId="0" applyFont="1" applyAlignment="1">
      <alignment wrapText="1"/>
    </xf>
    <xf numFmtId="0" fontId="14" fillId="0" borderId="0" xfId="0" applyFont="1" applyAlignment="1">
      <alignment horizontal="left" vertical="center" wrapText="1"/>
    </xf>
    <xf numFmtId="0" fontId="14" fillId="0" borderId="0" xfId="0" applyFont="1" applyAlignment="1">
      <alignment horizontal="right" vertical="center" wrapText="1"/>
    </xf>
    <xf numFmtId="0" fontId="14" fillId="0" borderId="0" xfId="0" applyFont="1" applyAlignment="1">
      <alignment vertical="top" wrapText="1"/>
    </xf>
    <xf numFmtId="0" fontId="14" fillId="0" borderId="0" xfId="0" applyFont="1" applyAlignment="1">
      <alignment horizontal="left" vertical="top" wrapText="1"/>
    </xf>
    <xf numFmtId="0" fontId="14" fillId="0" borderId="0" xfId="0" applyFont="1" applyAlignment="1">
      <alignment vertical="center"/>
    </xf>
    <xf numFmtId="0" fontId="14" fillId="0" borderId="0" xfId="0" applyFont="1" applyAlignment="1">
      <alignment horizontal="right" vertical="center"/>
    </xf>
    <xf numFmtId="49" fontId="14" fillId="40" borderId="33" xfId="0" applyNumberFormat="1" applyFont="1" applyFill="1" applyBorder="1" applyAlignment="1">
      <alignment horizontal="center" vertical="center"/>
    </xf>
    <xf numFmtId="168" fontId="14" fillId="0" borderId="0" xfId="0" applyNumberFormat="1" applyFont="1" applyAlignment="1">
      <alignment horizontal="right" vertical="center"/>
    </xf>
    <xf numFmtId="0" fontId="16" fillId="0" borderId="0" xfId="0" applyFont="1" applyAlignment="1">
      <alignment wrapText="1"/>
    </xf>
    <xf numFmtId="0" fontId="14" fillId="0" borderId="33" xfId="0" applyFont="1" applyBorder="1" applyAlignment="1">
      <alignment wrapText="1"/>
    </xf>
    <xf numFmtId="167" fontId="14" fillId="0" borderId="33" xfId="1" applyNumberFormat="1" applyFont="1" applyFill="1" applyBorder="1" applyAlignment="1">
      <alignment horizontal="right"/>
    </xf>
    <xf numFmtId="167" fontId="14" fillId="0" borderId="33" xfId="0" applyNumberFormat="1" applyFont="1" applyBorder="1" applyAlignment="1">
      <alignment horizontal="right"/>
    </xf>
    <xf numFmtId="167" fontId="14" fillId="0" borderId="0" xfId="1" applyNumberFormat="1" applyFont="1" applyFill="1" applyBorder="1"/>
    <xf numFmtId="167" fontId="16" fillId="0" borderId="0" xfId="1" applyNumberFormat="1" applyFont="1" applyFill="1" applyBorder="1"/>
    <xf numFmtId="167" fontId="16" fillId="0" borderId="0" xfId="0" applyNumberFormat="1" applyFont="1"/>
    <xf numFmtId="0" fontId="16" fillId="0" borderId="0" xfId="0" applyFont="1" applyAlignment="1">
      <alignment vertical="center" wrapText="1"/>
    </xf>
    <xf numFmtId="0" fontId="14" fillId="0" borderId="0" xfId="0" applyFont="1" applyAlignment="1">
      <alignment vertical="center" wrapText="1"/>
    </xf>
    <xf numFmtId="0" fontId="16" fillId="0" borderId="0" xfId="0" applyFont="1" applyAlignment="1">
      <alignment horizontal="left" vertical="center" wrapText="1"/>
    </xf>
    <xf numFmtId="1" fontId="14" fillId="0" borderId="0" xfId="0" applyNumberFormat="1" applyFont="1" applyAlignment="1">
      <alignment horizontal="right"/>
    </xf>
    <xf numFmtId="9" fontId="16" fillId="0" borderId="0" xfId="0" applyNumberFormat="1" applyFont="1" applyAlignment="1">
      <alignment horizontal="right" vertical="center"/>
    </xf>
    <xf numFmtId="1" fontId="14" fillId="0" borderId="0" xfId="0" applyNumberFormat="1" applyFont="1" applyAlignment="1">
      <alignment horizontal="left" wrapText="1"/>
    </xf>
    <xf numFmtId="9" fontId="14" fillId="0" borderId="0" xfId="1" applyFont="1" applyFill="1" applyBorder="1" applyAlignment="1">
      <alignment horizontal="center" vertical="center"/>
    </xf>
    <xf numFmtId="9" fontId="16" fillId="0" borderId="0" xfId="1" applyFont="1" applyFill="1" applyBorder="1" applyAlignment="1">
      <alignment horizontal="center" vertical="center"/>
    </xf>
    <xf numFmtId="9" fontId="14" fillId="0" borderId="0" xfId="508" applyFont="1" applyFill="1" applyBorder="1" applyAlignment="1">
      <alignment horizontal="center" vertical="center"/>
    </xf>
    <xf numFmtId="0" fontId="31" fillId="0" borderId="0" xfId="0" applyFont="1" applyAlignment="1">
      <alignment vertical="top"/>
    </xf>
    <xf numFmtId="9" fontId="14" fillId="0" borderId="0" xfId="1" applyFont="1" applyBorder="1" applyAlignment="1">
      <alignment horizontal="center" vertical="center"/>
    </xf>
    <xf numFmtId="9" fontId="16" fillId="0" borderId="0" xfId="0" applyNumberFormat="1" applyFont="1" applyAlignment="1">
      <alignment horizontal="center" vertical="center"/>
    </xf>
    <xf numFmtId="9" fontId="16" fillId="0" borderId="0" xfId="1" applyFont="1" applyBorder="1" applyAlignment="1">
      <alignment horizontal="center" vertical="center"/>
    </xf>
    <xf numFmtId="9" fontId="16" fillId="0" borderId="0" xfId="508" applyFont="1" applyFill="1" applyBorder="1" applyAlignment="1">
      <alignment horizontal="center" vertical="center"/>
    </xf>
    <xf numFmtId="1" fontId="14" fillId="0" borderId="0" xfId="0" applyNumberFormat="1" applyFont="1" applyAlignment="1">
      <alignment horizontal="right" wrapText="1"/>
    </xf>
    <xf numFmtId="3" fontId="14" fillId="0" borderId="0" xfId="0" applyNumberFormat="1" applyFont="1" applyAlignment="1">
      <alignment vertical="center"/>
    </xf>
    <xf numFmtId="167" fontId="14" fillId="0" borderId="0" xfId="1" applyNumberFormat="1" applyFont="1" applyFill="1" applyBorder="1" applyAlignment="1">
      <alignment horizontal="right"/>
    </xf>
    <xf numFmtId="0" fontId="14" fillId="41" borderId="0" xfId="0" applyFont="1" applyFill="1"/>
    <xf numFmtId="49" fontId="14" fillId="40" borderId="40" xfId="0" applyNumberFormat="1" applyFont="1" applyFill="1" applyBorder="1" applyAlignment="1">
      <alignment horizontal="center" vertical="center"/>
    </xf>
    <xf numFmtId="49" fontId="16" fillId="40" borderId="40" xfId="0" applyNumberFormat="1" applyFont="1" applyFill="1" applyBorder="1" applyAlignment="1">
      <alignment horizontal="center" vertical="center"/>
    </xf>
    <xf numFmtId="3" fontId="14" fillId="0" borderId="40" xfId="0" applyNumberFormat="1" applyFont="1" applyBorder="1" applyAlignment="1">
      <alignment horizontal="left" vertical="center"/>
    </xf>
    <xf numFmtId="168" fontId="14" fillId="0" borderId="40" xfId="0" applyNumberFormat="1" applyFont="1" applyBorder="1"/>
    <xf numFmtId="168" fontId="14" fillId="0" borderId="40" xfId="0" applyNumberFormat="1" applyFont="1" applyBorder="1" applyAlignment="1">
      <alignment wrapText="1"/>
    </xf>
    <xf numFmtId="0" fontId="14" fillId="0" borderId="40" xfId="0" applyFont="1" applyBorder="1" applyAlignment="1">
      <alignment vertical="center" wrapText="1"/>
    </xf>
    <xf numFmtId="0" fontId="16" fillId="0" borderId="40" xfId="0" applyFont="1" applyBorder="1" applyAlignment="1">
      <alignment vertical="center" wrapText="1"/>
    </xf>
    <xf numFmtId="0" fontId="14" fillId="0" borderId="40" xfId="0" applyFont="1" applyBorder="1" applyAlignment="1">
      <alignment horizontal="right"/>
    </xf>
    <xf numFmtId="0" fontId="14" fillId="0" borderId="40" xfId="0" applyFont="1" applyBorder="1"/>
    <xf numFmtId="0" fontId="16" fillId="0" borderId="40" xfId="0" applyFont="1" applyBorder="1" applyAlignment="1">
      <alignment horizontal="left" vertical="center" wrapText="1"/>
    </xf>
    <xf numFmtId="0" fontId="14" fillId="0" borderId="40" xfId="0" applyFont="1" applyBorder="1" applyAlignment="1">
      <alignment horizontal="right" wrapText="1"/>
    </xf>
    <xf numFmtId="0" fontId="14" fillId="0" borderId="40" xfId="0" applyFont="1" applyBorder="1" applyAlignment="1">
      <alignment horizontal="right" vertical="top" wrapText="1"/>
    </xf>
    <xf numFmtId="0" fontId="14" fillId="0" borderId="40" xfId="0" applyFont="1" applyBorder="1" applyAlignment="1">
      <alignment wrapText="1"/>
    </xf>
    <xf numFmtId="167" fontId="14" fillId="0" borderId="40" xfId="1" applyNumberFormat="1" applyFont="1" applyFill="1" applyBorder="1" applyAlignment="1">
      <alignment horizontal="right" vertical="center"/>
    </xf>
    <xf numFmtId="0" fontId="14" fillId="0" borderId="40" xfId="0" applyFont="1" applyBorder="1" applyAlignment="1">
      <alignment horizontal="right" vertical="center"/>
    </xf>
    <xf numFmtId="231" fontId="14" fillId="0" borderId="40" xfId="535" applyNumberFormat="1" applyFont="1" applyFill="1" applyBorder="1" applyAlignment="1">
      <alignment horizontal="right" vertical="center"/>
    </xf>
    <xf numFmtId="1" fontId="14" fillId="0" borderId="40" xfId="0" applyNumberFormat="1" applyFont="1" applyBorder="1" applyAlignment="1">
      <alignment horizontal="right"/>
    </xf>
    <xf numFmtId="9" fontId="14" fillId="0" borderId="40" xfId="508" applyFont="1" applyFill="1" applyBorder="1" applyAlignment="1">
      <alignment horizontal="right" vertical="center"/>
    </xf>
    <xf numFmtId="9" fontId="14" fillId="0" borderId="40" xfId="508" applyFont="1" applyFill="1" applyBorder="1" applyAlignment="1">
      <alignment horizontal="right"/>
    </xf>
    <xf numFmtId="9" fontId="14" fillId="0" borderId="40" xfId="508" applyFont="1" applyFill="1" applyBorder="1"/>
    <xf numFmtId="1" fontId="14" fillId="0" borderId="40" xfId="0" applyNumberFormat="1" applyFont="1" applyBorder="1" applyAlignment="1">
      <alignment horizontal="right" wrapText="1"/>
    </xf>
    <xf numFmtId="1" fontId="14" fillId="0" borderId="40" xfId="0" applyNumberFormat="1" applyFont="1" applyBorder="1" applyAlignment="1">
      <alignment horizontal="right" vertical="top" wrapText="1"/>
    </xf>
    <xf numFmtId="0" fontId="16" fillId="40" borderId="40" xfId="0" applyFont="1" applyFill="1" applyBorder="1" applyAlignment="1">
      <alignment horizontal="center"/>
    </xf>
    <xf numFmtId="0" fontId="14" fillId="0" borderId="40" xfId="0" applyFont="1" applyBorder="1" applyAlignment="1">
      <alignment vertical="top" wrapText="1"/>
    </xf>
    <xf numFmtId="9" fontId="14" fillId="0" borderId="40" xfId="0" applyNumberFormat="1" applyFont="1" applyBorder="1" applyAlignment="1">
      <alignment horizontal="right" vertical="center"/>
    </xf>
    <xf numFmtId="9" fontId="14" fillId="0" borderId="40" xfId="0" applyNumberFormat="1" applyFont="1" applyBorder="1" applyAlignment="1">
      <alignment horizontal="right"/>
    </xf>
    <xf numFmtId="9" fontId="14" fillId="0" borderId="40" xfId="1" applyFont="1" applyFill="1" applyBorder="1" applyAlignment="1">
      <alignment horizontal="right"/>
    </xf>
    <xf numFmtId="0" fontId="14" fillId="0" borderId="40" xfId="0" applyFont="1" applyBorder="1" applyAlignment="1">
      <alignment horizontal="left" vertical="center" wrapText="1"/>
    </xf>
    <xf numFmtId="178" fontId="14" fillId="0" borderId="40" xfId="0" applyNumberFormat="1" applyFont="1" applyBorder="1"/>
    <xf numFmtId="0" fontId="87" fillId="0" borderId="40" xfId="0" applyFont="1" applyBorder="1" applyAlignment="1">
      <alignment horizontal="left" vertical="center"/>
    </xf>
    <xf numFmtId="3" fontId="14" fillId="0" borderId="40" xfId="0" applyNumberFormat="1" applyFont="1" applyBorder="1"/>
    <xf numFmtId="3" fontId="14" fillId="0" borderId="40" xfId="0" applyNumberFormat="1" applyFont="1" applyBorder="1" applyAlignment="1">
      <alignment horizontal="right"/>
    </xf>
    <xf numFmtId="1" fontId="14" fillId="0" borderId="40" xfId="0" applyNumberFormat="1" applyFont="1" applyBorder="1" applyAlignment="1">
      <alignment horizontal="left" vertical="top" wrapText="1"/>
    </xf>
    <xf numFmtId="9" fontId="14" fillId="0" borderId="40" xfId="0" applyNumberFormat="1" applyFont="1" applyBorder="1" applyAlignment="1">
      <alignment vertical="center"/>
    </xf>
    <xf numFmtId="1" fontId="14" fillId="0" borderId="40" xfId="0" applyNumberFormat="1" applyFont="1" applyBorder="1" applyAlignment="1">
      <alignment horizontal="left" wrapText="1"/>
    </xf>
    <xf numFmtId="1" fontId="14" fillId="0" borderId="40" xfId="0" applyNumberFormat="1" applyFont="1" applyBorder="1" applyAlignment="1">
      <alignment horizontal="left" vertical="center" wrapText="1"/>
    </xf>
    <xf numFmtId="0" fontId="14" fillId="0" borderId="40" xfId="0" applyFont="1" applyBorder="1" applyAlignment="1">
      <alignment horizontal="right" vertical="top"/>
    </xf>
    <xf numFmtId="3" fontId="14" fillId="0" borderId="40" xfId="0" applyNumberFormat="1" applyFont="1" applyBorder="1" applyAlignment="1">
      <alignment wrapText="1"/>
    </xf>
    <xf numFmtId="9" fontId="14" fillId="0" borderId="40" xfId="0" applyNumberFormat="1" applyFont="1" applyBorder="1" applyAlignment="1">
      <alignment wrapText="1"/>
    </xf>
    <xf numFmtId="167" fontId="14" fillId="0" borderId="40" xfId="0" applyNumberFormat="1" applyFont="1" applyBorder="1" applyAlignment="1">
      <alignment wrapText="1"/>
    </xf>
    <xf numFmtId="3" fontId="14" fillId="0" borderId="40" xfId="159" applyNumberFormat="1" applyFont="1" applyFill="1" applyBorder="1" applyAlignment="1"/>
    <xf numFmtId="3" fontId="14" fillId="0" borderId="40" xfId="0" applyNumberFormat="1" applyFont="1" applyBorder="1" applyAlignment="1">
      <alignment vertical="center"/>
    </xf>
    <xf numFmtId="167" fontId="14" fillId="0" borderId="40" xfId="0" applyNumberFormat="1" applyFont="1" applyBorder="1" applyAlignment="1">
      <alignment horizontal="right" wrapText="1"/>
    </xf>
    <xf numFmtId="0" fontId="14" fillId="0" borderId="40" xfId="0" applyFont="1" applyBorder="1" applyAlignment="1">
      <alignment horizontal="left" wrapText="1"/>
    </xf>
    <xf numFmtId="49" fontId="14" fillId="40" borderId="41" xfId="0" applyNumberFormat="1" applyFont="1" applyFill="1" applyBorder="1" applyAlignment="1">
      <alignment horizontal="center" vertical="center"/>
    </xf>
    <xf numFmtId="49" fontId="16" fillId="40" borderId="41" xfId="0" applyNumberFormat="1" applyFont="1" applyFill="1" applyBorder="1" applyAlignment="1">
      <alignment horizontal="center" vertical="center"/>
    </xf>
    <xf numFmtId="0" fontId="10" fillId="0" borderId="0" xfId="0" applyFont="1" applyAlignment="1">
      <alignment vertical="center"/>
    </xf>
    <xf numFmtId="0" fontId="5" fillId="0" borderId="0" xfId="0" applyFont="1"/>
    <xf numFmtId="232" fontId="14" fillId="0" borderId="40" xfId="535" applyNumberFormat="1" applyFont="1" applyFill="1" applyBorder="1"/>
    <xf numFmtId="232" fontId="14" fillId="0" borderId="0" xfId="535" applyNumberFormat="1" applyFont="1" applyFill="1" applyBorder="1"/>
    <xf numFmtId="232" fontId="14" fillId="42" borderId="0" xfId="535" applyNumberFormat="1" applyFont="1" applyFill="1" applyBorder="1" applyAlignment="1">
      <alignment wrapText="1"/>
    </xf>
    <xf numFmtId="232" fontId="14" fillId="0" borderId="0" xfId="535" applyNumberFormat="1" applyFont="1" applyBorder="1" applyAlignment="1">
      <alignment wrapText="1"/>
    </xf>
    <xf numFmtId="0" fontId="84" fillId="44" borderId="0" xfId="0" applyFont="1" applyFill="1" applyAlignment="1">
      <alignment vertical="center"/>
    </xf>
    <xf numFmtId="0" fontId="10" fillId="44" borderId="4" xfId="0" applyFont="1" applyFill="1" applyBorder="1" applyAlignment="1">
      <alignment horizontal="center" vertical="center"/>
    </xf>
    <xf numFmtId="0" fontId="10" fillId="44" borderId="0" xfId="0" applyFont="1" applyFill="1" applyAlignment="1">
      <alignment horizontal="left" vertical="center"/>
    </xf>
    <xf numFmtId="0" fontId="100" fillId="0" borderId="0" xfId="2" applyFont="1"/>
    <xf numFmtId="0" fontId="10" fillId="44" borderId="35" xfId="0" applyFont="1" applyFill="1" applyBorder="1" applyAlignment="1">
      <alignment vertical="center"/>
    </xf>
    <xf numFmtId="0" fontId="10" fillId="44" borderId="0" xfId="0" applyFont="1" applyFill="1"/>
    <xf numFmtId="0" fontId="84" fillId="44" borderId="38" xfId="0" applyFont="1" applyFill="1" applyBorder="1" applyAlignment="1">
      <alignment horizontal="left" vertical="center"/>
    </xf>
    <xf numFmtId="0" fontId="84" fillId="44" borderId="38" xfId="0" applyFont="1" applyFill="1" applyBorder="1" applyAlignment="1">
      <alignment vertical="center"/>
    </xf>
    <xf numFmtId="0" fontId="84" fillId="44" borderId="40" xfId="0" applyFont="1" applyFill="1" applyBorder="1" applyAlignment="1">
      <alignment vertical="center"/>
    </xf>
    <xf numFmtId="49" fontId="16" fillId="40" borderId="34" xfId="0" applyNumberFormat="1" applyFont="1" applyFill="1" applyBorder="1" applyAlignment="1">
      <alignment horizontal="center" vertical="center"/>
    </xf>
    <xf numFmtId="0" fontId="14" fillId="0" borderId="42" xfId="0" applyFont="1" applyBorder="1" applyAlignment="1">
      <alignment horizontal="right"/>
    </xf>
    <xf numFmtId="0" fontId="84" fillId="44" borderId="39" xfId="0" applyFont="1" applyFill="1" applyBorder="1" applyAlignment="1">
      <alignment vertical="center"/>
    </xf>
    <xf numFmtId="0" fontId="14" fillId="0" borderId="0" xfId="0" applyFont="1" applyAlignment="1">
      <alignment horizontal="center" vertical="top" wrapText="1"/>
    </xf>
    <xf numFmtId="0" fontId="14" fillId="0" borderId="42" xfId="0" applyFont="1" applyBorder="1" applyAlignment="1">
      <alignment horizontal="right" vertical="top" wrapText="1"/>
    </xf>
    <xf numFmtId="0" fontId="63" fillId="0" borderId="0" xfId="0" applyFont="1" applyAlignment="1">
      <alignment horizontal="left"/>
    </xf>
    <xf numFmtId="0" fontId="63" fillId="0" borderId="0" xfId="0" applyFont="1" applyAlignment="1">
      <alignment horizontal="left" vertical="top" wrapText="1"/>
    </xf>
    <xf numFmtId="0" fontId="4" fillId="0" borderId="0" xfId="0" applyFont="1"/>
    <xf numFmtId="0" fontId="103" fillId="0" borderId="40" xfId="0" applyFont="1" applyBorder="1" applyAlignment="1">
      <alignment vertical="center" wrapText="1"/>
    </xf>
    <xf numFmtId="0" fontId="87" fillId="0" borderId="40" xfId="0" applyFont="1" applyBorder="1"/>
    <xf numFmtId="0" fontId="10" fillId="44" borderId="0" xfId="2" applyFont="1" applyFill="1" applyAlignment="1">
      <alignment horizontal="center" vertical="center"/>
    </xf>
    <xf numFmtId="0" fontId="84" fillId="44" borderId="0" xfId="0" applyFont="1" applyFill="1" applyAlignment="1">
      <alignment horizontal="center" wrapText="1"/>
    </xf>
    <xf numFmtId="233" fontId="14" fillId="0" borderId="40" xfId="535" applyNumberFormat="1" applyFont="1" applyBorder="1" applyAlignment="1">
      <alignment wrapText="1"/>
    </xf>
    <xf numFmtId="0" fontId="16" fillId="40" borderId="40" xfId="0" applyFont="1" applyFill="1" applyBorder="1" applyAlignment="1">
      <alignment horizontal="center" vertical="center"/>
    </xf>
    <xf numFmtId="0" fontId="84" fillId="0" borderId="0" xfId="0" applyFont="1" applyAlignment="1">
      <alignment horizontal="left" vertical="center"/>
    </xf>
    <xf numFmtId="0" fontId="14" fillId="0" borderId="42" xfId="0" applyFont="1" applyBorder="1" applyAlignment="1">
      <alignment horizontal="right" vertical="top"/>
    </xf>
    <xf numFmtId="0" fontId="19" fillId="0" borderId="0" xfId="0" applyFont="1"/>
    <xf numFmtId="0" fontId="108" fillId="0" borderId="0" xfId="0" applyFont="1"/>
    <xf numFmtId="3" fontId="82" fillId="0" borderId="0" xfId="0" applyNumberFormat="1" applyFont="1"/>
    <xf numFmtId="167" fontId="14" fillId="0" borderId="33" xfId="1" applyNumberFormat="1" applyFont="1" applyBorder="1" applyAlignment="1">
      <alignment horizontal="right"/>
    </xf>
    <xf numFmtId="0" fontId="109" fillId="0" borderId="0" xfId="0" applyFont="1"/>
    <xf numFmtId="234" fontId="109" fillId="0" borderId="0" xfId="0" applyNumberFormat="1" applyFont="1"/>
    <xf numFmtId="0" fontId="103" fillId="40" borderId="40" xfId="576" applyFont="1" applyFill="1" applyBorder="1" applyAlignment="1">
      <alignment horizontal="center" vertical="center" wrapText="1"/>
    </xf>
    <xf numFmtId="0" fontId="103" fillId="40" borderId="40" xfId="577" applyFont="1" applyFill="1" applyBorder="1" applyAlignment="1">
      <alignment horizontal="center" vertical="center" wrapText="1"/>
    </xf>
    <xf numFmtId="0" fontId="103" fillId="40" borderId="40" xfId="578" applyFont="1" applyFill="1" applyBorder="1" applyAlignment="1">
      <alignment horizontal="center" vertical="center" wrapText="1"/>
    </xf>
    <xf numFmtId="0" fontId="103" fillId="40" borderId="40" xfId="579" applyFont="1" applyFill="1" applyBorder="1" applyAlignment="1">
      <alignment horizontal="center" vertical="center" wrapText="1"/>
    </xf>
    <xf numFmtId="0" fontId="0" fillId="0" borderId="0" xfId="0" applyAlignment="1">
      <alignment vertical="center"/>
    </xf>
    <xf numFmtId="0" fontId="11" fillId="0" borderId="4" xfId="2" applyFont="1" applyBorder="1" applyAlignment="1">
      <alignment vertical="center" wrapText="1"/>
    </xf>
    <xf numFmtId="0" fontId="100" fillId="0" borderId="0" xfId="2" applyFont="1" applyAlignment="1">
      <alignment vertical="center"/>
    </xf>
    <xf numFmtId="0" fontId="12" fillId="0" borderId="0" xfId="0" applyFont="1" applyAlignment="1">
      <alignment vertical="center"/>
    </xf>
    <xf numFmtId="0" fontId="12" fillId="0" borderId="0" xfId="0" applyFont="1" applyAlignment="1">
      <alignment horizontal="justify" vertical="center"/>
    </xf>
    <xf numFmtId="0" fontId="9" fillId="0" borderId="0" xfId="0" applyFont="1" applyAlignment="1">
      <alignment horizontal="center" vertical="center"/>
    </xf>
    <xf numFmtId="0" fontId="8" fillId="0" borderId="0" xfId="0" applyFont="1" applyAlignment="1">
      <alignment horizontal="center" vertical="center"/>
    </xf>
    <xf numFmtId="0" fontId="11" fillId="0" borderId="4" xfId="0" applyFont="1" applyBorder="1" applyAlignment="1">
      <alignment horizontal="center" vertical="center"/>
    </xf>
    <xf numFmtId="0" fontId="11" fillId="0" borderId="4" xfId="0" applyFont="1" applyBorder="1" applyAlignment="1">
      <alignment vertical="center"/>
    </xf>
    <xf numFmtId="0" fontId="11" fillId="0" borderId="4" xfId="2" applyFont="1" applyBorder="1" applyAlignment="1">
      <alignment vertical="center"/>
    </xf>
    <xf numFmtId="0" fontId="11" fillId="0" borderId="4" xfId="2" applyFont="1" applyBorder="1" applyAlignment="1">
      <alignment horizontal="justify" vertical="center"/>
    </xf>
    <xf numFmtId="0" fontId="12" fillId="0" borderId="4" xfId="0" applyFont="1" applyBorder="1" applyAlignment="1">
      <alignment horizontal="center" vertical="center"/>
    </xf>
    <xf numFmtId="0" fontId="82" fillId="0" borderId="0" xfId="0" applyFont="1" applyAlignment="1">
      <alignment vertical="center"/>
    </xf>
    <xf numFmtId="0" fontId="82" fillId="0" borderId="0" xfId="0" applyFont="1" applyAlignment="1">
      <alignment horizontal="left" vertical="center"/>
    </xf>
    <xf numFmtId="0" fontId="11" fillId="0" borderId="4" xfId="2" applyFont="1" applyFill="1" applyBorder="1" applyAlignment="1">
      <alignment vertical="center"/>
    </xf>
    <xf numFmtId="0" fontId="11" fillId="0" borderId="4" xfId="2" applyFont="1" applyBorder="1" applyAlignment="1">
      <alignment horizontal="center" vertical="center"/>
    </xf>
    <xf numFmtId="0" fontId="12" fillId="0" borderId="4" xfId="0" applyFont="1" applyBorder="1" applyAlignment="1">
      <alignment horizontal="justify" vertical="center"/>
    </xf>
    <xf numFmtId="0" fontId="12" fillId="0" borderId="4" xfId="0" applyFont="1" applyBorder="1" applyAlignment="1">
      <alignment vertical="center"/>
    </xf>
    <xf numFmtId="0" fontId="11" fillId="0" borderId="4" xfId="2" applyFont="1" applyFill="1" applyBorder="1" applyAlignment="1">
      <alignment vertical="center" wrapText="1"/>
    </xf>
    <xf numFmtId="0" fontId="63" fillId="0" borderId="40" xfId="0" applyFont="1" applyBorder="1" applyAlignment="1">
      <alignment horizontal="right" vertical="top" wrapText="1"/>
    </xf>
    <xf numFmtId="0" fontId="14" fillId="0" borderId="0" xfId="0" applyFont="1" applyAlignment="1">
      <alignment horizontal="right" vertical="top"/>
    </xf>
    <xf numFmtId="0" fontId="87" fillId="45" borderId="40" xfId="0" applyFont="1" applyFill="1" applyBorder="1" applyAlignment="1">
      <alignment vertical="top" wrapText="1"/>
    </xf>
    <xf numFmtId="0" fontId="87" fillId="45" borderId="40" xfId="0" applyFont="1" applyFill="1" applyBorder="1" applyAlignment="1">
      <alignment vertical="top"/>
    </xf>
    <xf numFmtId="0" fontId="87" fillId="40" borderId="35" xfId="0" applyFont="1" applyFill="1" applyBorder="1" applyAlignment="1">
      <alignment horizontal="center" vertical="center"/>
    </xf>
    <xf numFmtId="168" fontId="14" fillId="0" borderId="40" xfId="535" applyNumberFormat="1" applyFont="1" applyBorder="1" applyAlignment="1">
      <alignment wrapText="1"/>
    </xf>
    <xf numFmtId="0" fontId="112" fillId="0" borderId="4" xfId="2" applyFont="1" applyBorder="1" applyAlignment="1">
      <alignment horizontal="justify" vertical="center"/>
    </xf>
    <xf numFmtId="3" fontId="0" fillId="0" borderId="0" xfId="0" applyNumberFormat="1"/>
    <xf numFmtId="0" fontId="16" fillId="40" borderId="42" xfId="0" applyFont="1" applyFill="1" applyBorder="1" applyAlignment="1">
      <alignment horizontal="center" vertical="center"/>
    </xf>
    <xf numFmtId="49" fontId="14" fillId="40" borderId="34" xfId="0" applyNumberFormat="1" applyFont="1" applyFill="1" applyBorder="1" applyAlignment="1">
      <alignment horizontal="center" vertical="center"/>
    </xf>
    <xf numFmtId="0" fontId="2" fillId="0" borderId="0" xfId="0" applyFont="1"/>
    <xf numFmtId="0" fontId="16" fillId="40" borderId="42" xfId="0" applyFont="1" applyFill="1" applyBorder="1" applyAlignment="1">
      <alignment vertical="center"/>
    </xf>
    <xf numFmtId="0" fontId="84" fillId="0" borderId="0" xfId="0" applyFont="1" applyAlignment="1">
      <alignment horizontal="center" vertical="center"/>
    </xf>
    <xf numFmtId="165" fontId="114" fillId="0" borderId="0" xfId="535" applyFont="1" applyAlignment="1">
      <alignment horizontal="right"/>
    </xf>
    <xf numFmtId="0" fontId="14" fillId="0" borderId="40" xfId="0" applyFont="1" applyBorder="1" applyAlignment="1">
      <alignment horizontal="left" wrapText="1" indent="1"/>
    </xf>
    <xf numFmtId="0" fontId="16" fillId="0" borderId="40" xfId="0" applyFont="1" applyBorder="1"/>
    <xf numFmtId="168" fontId="16" fillId="0" borderId="40" xfId="0" applyNumberFormat="1" applyFont="1" applyBorder="1" applyAlignment="1">
      <alignment wrapText="1"/>
    </xf>
    <xf numFmtId="0" fontId="114" fillId="0" borderId="0" xfId="0" applyFont="1" applyAlignment="1">
      <alignment horizontal="right"/>
    </xf>
    <xf numFmtId="0" fontId="113" fillId="0" borderId="0" xfId="0" applyFont="1" applyAlignment="1">
      <alignment horizontal="justify" vertical="center"/>
    </xf>
    <xf numFmtId="0" fontId="16" fillId="0" borderId="40" xfId="0" applyFont="1" applyBorder="1" applyAlignment="1">
      <alignment horizontal="right"/>
    </xf>
    <xf numFmtId="0" fontId="116" fillId="0" borderId="0" xfId="0" applyFont="1" applyAlignment="1">
      <alignment horizontal="right"/>
    </xf>
    <xf numFmtId="1" fontId="63" fillId="0" borderId="40" xfId="0" applyNumberFormat="1" applyFont="1" applyBorder="1" applyAlignment="1">
      <alignment horizontal="right" vertical="center" wrapText="1"/>
    </xf>
    <xf numFmtId="0" fontId="63" fillId="0" borderId="40" xfId="0" applyFont="1" applyBorder="1" applyAlignment="1">
      <alignment horizontal="right" vertical="center" wrapText="1"/>
    </xf>
    <xf numFmtId="178" fontId="63" fillId="0" borderId="40" xfId="0" applyNumberFormat="1" applyFont="1" applyBorder="1" applyAlignment="1">
      <alignment horizontal="right" vertical="center" wrapText="1"/>
    </xf>
    <xf numFmtId="2" fontId="63" fillId="0" borderId="40" xfId="0" applyNumberFormat="1" applyFont="1" applyBorder="1" applyAlignment="1">
      <alignment horizontal="right" vertical="center" wrapText="1"/>
    </xf>
    <xf numFmtId="0" fontId="92" fillId="0" borderId="0" xfId="0" applyFont="1" applyAlignment="1">
      <alignment horizontal="right" wrapText="1"/>
    </xf>
    <xf numFmtId="0" fontId="92" fillId="0" borderId="0" xfId="0" applyFont="1" applyAlignment="1">
      <alignment horizontal="right" vertical="center" wrapText="1"/>
    </xf>
    <xf numFmtId="0" fontId="14" fillId="0" borderId="33" xfId="0" applyFont="1" applyBorder="1" applyAlignment="1">
      <alignment horizontal="right" vertical="top"/>
    </xf>
    <xf numFmtId="0" fontId="16" fillId="40" borderId="34" xfId="0" applyFont="1" applyFill="1" applyBorder="1" applyAlignment="1">
      <alignment vertical="center" wrapText="1"/>
    </xf>
    <xf numFmtId="0" fontId="14" fillId="0" borderId="40" xfId="0" applyFont="1" applyBorder="1" applyAlignment="1">
      <alignment horizontal="left" wrapText="1" indent="2"/>
    </xf>
    <xf numFmtId="234" fontId="87" fillId="0" borderId="40" xfId="0" applyNumberFormat="1" applyFont="1" applyBorder="1"/>
    <xf numFmtId="3" fontId="87" fillId="0" borderId="40" xfId="0" applyNumberFormat="1" applyFont="1" applyBorder="1"/>
    <xf numFmtId="0" fontId="16" fillId="0" borderId="40" xfId="0" applyFont="1" applyBorder="1" applyAlignment="1">
      <alignment wrapText="1"/>
    </xf>
    <xf numFmtId="3" fontId="16" fillId="0" borderId="40" xfId="0" applyNumberFormat="1" applyFont="1" applyBorder="1"/>
    <xf numFmtId="3" fontId="16" fillId="0" borderId="40" xfId="159" applyNumberFormat="1" applyFont="1" applyFill="1" applyBorder="1" applyAlignment="1">
      <alignment vertical="center"/>
    </xf>
    <xf numFmtId="0" fontId="115" fillId="0" borderId="0" xfId="0" applyFont="1" applyAlignment="1">
      <alignment vertical="center"/>
    </xf>
    <xf numFmtId="234" fontId="87" fillId="0" borderId="44" xfId="0" applyNumberFormat="1" applyFont="1" applyBorder="1"/>
    <xf numFmtId="168" fontId="87" fillId="0" borderId="55" xfId="0" applyNumberFormat="1" applyFont="1" applyBorder="1"/>
    <xf numFmtId="0" fontId="16" fillId="40" borderId="43" xfId="0" applyFont="1" applyFill="1" applyBorder="1" applyAlignment="1">
      <alignment horizontal="center" vertical="center"/>
    </xf>
    <xf numFmtId="0" fontId="115" fillId="0" borderId="0" xfId="0" applyFont="1"/>
    <xf numFmtId="3" fontId="109" fillId="0" borderId="40" xfId="0" applyNumberFormat="1" applyFont="1" applyBorder="1"/>
    <xf numFmtId="165" fontId="109" fillId="0" borderId="40" xfId="535" applyFont="1" applyFill="1" applyBorder="1"/>
    <xf numFmtId="232" fontId="109" fillId="0" borderId="40" xfId="0" applyNumberFormat="1" applyFont="1" applyBorder="1" applyAlignment="1">
      <alignment horizontal="right"/>
    </xf>
    <xf numFmtId="165" fontId="109" fillId="0" borderId="40" xfId="0" applyNumberFormat="1" applyFont="1" applyBorder="1"/>
    <xf numFmtId="1" fontId="14" fillId="0" borderId="0" xfId="0" applyNumberFormat="1" applyFont="1" applyAlignment="1">
      <alignment horizontal="left" vertical="top" wrapText="1"/>
    </xf>
    <xf numFmtId="9" fontId="109" fillId="0" borderId="0" xfId="1" applyFont="1" applyFill="1" applyBorder="1" applyAlignment="1">
      <alignment horizontal="left" vertical="center"/>
    </xf>
    <xf numFmtId="9" fontId="118" fillId="0" borderId="0" xfId="1" applyFont="1" applyFill="1" applyBorder="1" applyAlignment="1">
      <alignment horizontal="left" vertical="center"/>
    </xf>
    <xf numFmtId="9" fontId="118" fillId="0" borderId="0" xfId="1" applyFont="1" applyFill="1" applyBorder="1" applyAlignment="1">
      <alignment horizontal="center" vertical="center"/>
    </xf>
    <xf numFmtId="0" fontId="116" fillId="0" borderId="0" xfId="0" applyFont="1"/>
    <xf numFmtId="0" fontId="16" fillId="0" borderId="43" xfId="0" applyFont="1" applyBorder="1" applyAlignment="1">
      <alignment horizontal="left" vertical="top" wrapText="1"/>
    </xf>
    <xf numFmtId="0" fontId="14" fillId="40" borderId="42" xfId="0" applyFont="1" applyFill="1" applyBorder="1" applyAlignment="1">
      <alignment horizontal="center" vertical="center"/>
    </xf>
    <xf numFmtId="0" fontId="14" fillId="0" borderId="43" xfId="0" applyFont="1" applyBorder="1"/>
    <xf numFmtId="0" fontId="14" fillId="0" borderId="44" xfId="0" applyFont="1" applyBorder="1"/>
    <xf numFmtId="0" fontId="14" fillId="0" borderId="40" xfId="0" applyFont="1" applyBorder="1" applyAlignment="1">
      <alignment horizontal="left" vertical="center" wrapText="1" indent="2"/>
    </xf>
    <xf numFmtId="0" fontId="16" fillId="0" borderId="42" xfId="0" applyFont="1" applyBorder="1" applyAlignment="1">
      <alignment horizontal="left" vertical="top" wrapText="1"/>
    </xf>
    <xf numFmtId="0" fontId="0" fillId="0" borderId="0" xfId="0" quotePrefix="1" applyAlignment="1">
      <alignment horizontal="right"/>
    </xf>
    <xf numFmtId="0" fontId="0" fillId="0" borderId="0" xfId="0" applyAlignment="1">
      <alignment horizontal="right"/>
    </xf>
    <xf numFmtId="1" fontId="14" fillId="0" borderId="40" xfId="0" applyNumberFormat="1" applyFont="1" applyBorder="1" applyAlignment="1">
      <alignment horizontal="left"/>
    </xf>
    <xf numFmtId="1" fontId="16" fillId="0" borderId="40" xfId="0" applyNumberFormat="1" applyFont="1" applyBorder="1" applyAlignment="1">
      <alignment wrapText="1"/>
    </xf>
    <xf numFmtId="0" fontId="14" fillId="0" borderId="40" xfId="0" applyFont="1" applyBorder="1" applyAlignment="1">
      <alignment horizontal="left"/>
    </xf>
    <xf numFmtId="232" fontId="109" fillId="0" borderId="40" xfId="535" applyNumberFormat="1" applyFont="1" applyBorder="1"/>
    <xf numFmtId="232" fontId="109" fillId="0" borderId="40" xfId="535" applyNumberFormat="1" applyFont="1" applyFill="1" applyBorder="1"/>
    <xf numFmtId="0" fontId="103" fillId="46" borderId="40" xfId="579" applyFont="1" applyFill="1" applyBorder="1" applyAlignment="1">
      <alignment horizontal="center" vertical="center" wrapText="1"/>
    </xf>
    <xf numFmtId="0" fontId="103" fillId="46" borderId="40" xfId="580" applyFont="1" applyFill="1" applyBorder="1" applyAlignment="1">
      <alignment horizontal="center" vertical="center" wrapText="1"/>
    </xf>
    <xf numFmtId="0" fontId="103" fillId="46" borderId="40" xfId="576" applyFont="1" applyFill="1" applyBorder="1" applyAlignment="1">
      <alignment horizontal="center" vertical="center" wrapText="1"/>
    </xf>
    <xf numFmtId="165" fontId="0" fillId="0" borderId="0" xfId="535" applyFont="1"/>
    <xf numFmtId="165" fontId="16" fillId="0" borderId="0" xfId="535" applyFont="1" applyFill="1" applyBorder="1" applyAlignment="1">
      <alignment horizontal="center" vertical="center"/>
    </xf>
    <xf numFmtId="0" fontId="115" fillId="0" borderId="0" xfId="0" applyFont="1" applyAlignment="1">
      <alignment horizontal="center" vertical="center"/>
    </xf>
    <xf numFmtId="168" fontId="14" fillId="0" borderId="0" xfId="0" applyNumberFormat="1" applyFont="1" applyAlignment="1">
      <alignment horizontal="left" vertical="center"/>
    </xf>
    <xf numFmtId="0" fontId="92" fillId="0" borderId="0" xfId="0" applyFont="1" applyAlignment="1">
      <alignment wrapText="1"/>
    </xf>
    <xf numFmtId="167" fontId="14" fillId="0" borderId="0" xfId="0" applyNumberFormat="1" applyFont="1" applyAlignment="1">
      <alignment wrapText="1"/>
    </xf>
    <xf numFmtId="9" fontId="14" fillId="0" borderId="0" xfId="1" applyFont="1"/>
    <xf numFmtId="9" fontId="14" fillId="0" borderId="40" xfId="1" applyFont="1" applyBorder="1" applyAlignment="1">
      <alignment horizontal="right"/>
    </xf>
    <xf numFmtId="3" fontId="14" fillId="0" borderId="40" xfId="0" applyNumberFormat="1" applyFont="1" applyBorder="1" applyAlignment="1">
      <alignment horizontal="right" vertical="center"/>
    </xf>
    <xf numFmtId="49" fontId="14" fillId="0" borderId="40" xfId="0" applyNumberFormat="1" applyFont="1" applyBorder="1" applyAlignment="1">
      <alignment horizontal="right" vertical="center"/>
    </xf>
    <xf numFmtId="0" fontId="16" fillId="41" borderId="0" xfId="0" applyFont="1" applyFill="1"/>
    <xf numFmtId="0" fontId="97" fillId="40" borderId="40" xfId="0" applyFont="1" applyFill="1" applyBorder="1" applyAlignment="1">
      <alignment wrapText="1"/>
    </xf>
    <xf numFmtId="0" fontId="63" fillId="0" borderId="44" xfId="0" applyFont="1" applyBorder="1" applyAlignment="1">
      <alignment horizontal="right" vertical="center" wrapText="1"/>
    </xf>
    <xf numFmtId="232" fontId="14" fillId="0" borderId="40" xfId="535" applyNumberFormat="1" applyFont="1" applyFill="1" applyBorder="1" applyAlignment="1">
      <alignment wrapText="1"/>
    </xf>
    <xf numFmtId="9" fontId="14" fillId="0" borderId="40" xfId="0" applyNumberFormat="1" applyFont="1" applyBorder="1"/>
    <xf numFmtId="9" fontId="14" fillId="0" borderId="40" xfId="1" applyFont="1" applyFill="1" applyBorder="1"/>
    <xf numFmtId="4" fontId="91" fillId="0" borderId="0" xfId="0" applyNumberFormat="1" applyFont="1"/>
    <xf numFmtId="168" fontId="7" fillId="0" borderId="0" xfId="0" applyNumberFormat="1" applyFont="1"/>
    <xf numFmtId="4" fontId="7" fillId="0" borderId="0" xfId="0" applyNumberFormat="1" applyFont="1"/>
    <xf numFmtId="0" fontId="114" fillId="0" borderId="0" xfId="0" applyFont="1" applyAlignment="1">
      <alignment vertical="center"/>
    </xf>
    <xf numFmtId="0" fontId="114" fillId="0" borderId="50" xfId="0" applyFont="1" applyBorder="1" applyAlignment="1">
      <alignment horizontal="right" vertical="center"/>
    </xf>
    <xf numFmtId="0" fontId="103" fillId="40" borderId="40" xfId="580" applyFont="1" applyFill="1" applyBorder="1" applyAlignment="1">
      <alignment horizontal="center" vertical="center" wrapText="1"/>
    </xf>
    <xf numFmtId="0" fontId="4" fillId="0" borderId="0" xfId="0" applyFont="1" applyAlignment="1">
      <alignment horizontal="center"/>
    </xf>
    <xf numFmtId="165" fontId="114" fillId="0" borderId="0" xfId="535" applyFont="1"/>
    <xf numFmtId="165" fontId="14" fillId="0" borderId="0" xfId="535" applyFont="1"/>
    <xf numFmtId="165" fontId="91" fillId="0" borderId="0" xfId="535" applyFont="1"/>
    <xf numFmtId="165" fontId="14" fillId="0" borderId="0" xfId="535" applyFont="1" applyAlignment="1">
      <alignment horizontal="right"/>
    </xf>
    <xf numFmtId="165" fontId="115" fillId="0" borderId="0" xfId="535" applyFont="1"/>
    <xf numFmtId="3" fontId="63" fillId="0" borderId="67" xfId="0" applyNumberFormat="1" applyFont="1" applyBorder="1"/>
    <xf numFmtId="1" fontId="63" fillId="0" borderId="67" xfId="0" applyNumberFormat="1" applyFont="1" applyBorder="1"/>
    <xf numFmtId="43" fontId="63" fillId="0" borderId="67" xfId="0" applyNumberFormat="1" applyFont="1" applyBorder="1"/>
    <xf numFmtId="232" fontId="14" fillId="0" borderId="0" xfId="0" applyNumberFormat="1" applyFont="1" applyAlignment="1">
      <alignment wrapText="1"/>
    </xf>
    <xf numFmtId="165" fontId="91" fillId="0" borderId="50" xfId="535" applyFont="1" applyBorder="1"/>
    <xf numFmtId="231" fontId="14" fillId="0" borderId="51" xfId="535" applyNumberFormat="1" applyFont="1" applyFill="1" applyBorder="1" applyAlignment="1">
      <alignment horizontal="right" vertical="center"/>
    </xf>
    <xf numFmtId="0" fontId="84" fillId="44" borderId="0" xfId="0" quotePrefix="1" applyFont="1" applyFill="1" applyAlignment="1">
      <alignment horizontal="right" vertical="center"/>
    </xf>
    <xf numFmtId="0" fontId="14" fillId="0" borderId="40" xfId="535" applyNumberFormat="1" applyFont="1" applyBorder="1" applyAlignment="1">
      <alignment horizontal="right" vertical="center"/>
    </xf>
    <xf numFmtId="0" fontId="114" fillId="0" borderId="0" xfId="0" applyFont="1" applyAlignment="1">
      <alignment vertical="center" wrapText="1"/>
    </xf>
    <xf numFmtId="232" fontId="14" fillId="0" borderId="40" xfId="535" applyNumberFormat="1" applyFont="1" applyFill="1" applyBorder="1" applyAlignment="1">
      <alignment horizontal="right"/>
    </xf>
    <xf numFmtId="9" fontId="14" fillId="0" borderId="40" xfId="1" applyFont="1" applyBorder="1" applyAlignment="1">
      <alignment horizontal="right" vertical="center"/>
    </xf>
    <xf numFmtId="0" fontId="14" fillId="0" borderId="67" xfId="0" applyFont="1" applyBorder="1" applyAlignment="1">
      <alignment horizontal="right"/>
    </xf>
    <xf numFmtId="0" fontId="14" fillId="0" borderId="68" xfId="0" applyFont="1" applyBorder="1" applyAlignment="1">
      <alignment horizontal="right"/>
    </xf>
    <xf numFmtId="236" fontId="14" fillId="0" borderId="40" xfId="0" applyNumberFormat="1" applyFont="1" applyBorder="1" applyAlignment="1">
      <alignment horizontal="right" indent="4"/>
    </xf>
    <xf numFmtId="3" fontId="14" fillId="0" borderId="0" xfId="0" applyNumberFormat="1" applyFont="1"/>
    <xf numFmtId="165" fontId="91" fillId="0" borderId="0" xfId="535" applyFont="1" applyFill="1"/>
    <xf numFmtId="0" fontId="14" fillId="0" borderId="40" xfId="0" applyFont="1" applyBorder="1" applyAlignment="1">
      <alignment horizontal="left" vertical="center" wrapText="1" indent="1"/>
    </xf>
    <xf numFmtId="0" fontId="14" fillId="0" borderId="40" xfId="0" applyFont="1" applyBorder="1" applyAlignment="1">
      <alignment horizontal="left" vertical="top" wrapText="1" indent="1"/>
    </xf>
    <xf numFmtId="165" fontId="82" fillId="0" borderId="0" xfId="535" applyFont="1"/>
    <xf numFmtId="167" fontId="14" fillId="42" borderId="40" xfId="0" applyNumberFormat="1" applyFont="1" applyFill="1" applyBorder="1" applyAlignment="1">
      <alignment horizontal="right" wrapText="1"/>
    </xf>
    <xf numFmtId="167" fontId="14" fillId="42" borderId="42" xfId="0" applyNumberFormat="1" applyFont="1" applyFill="1" applyBorder="1" applyAlignment="1">
      <alignment horizontal="right" wrapText="1"/>
    </xf>
    <xf numFmtId="167" fontId="31" fillId="42" borderId="40" xfId="0" applyNumberFormat="1" applyFont="1" applyFill="1" applyBorder="1" applyAlignment="1">
      <alignment horizontal="right" wrapText="1"/>
    </xf>
    <xf numFmtId="0" fontId="14" fillId="0" borderId="40" xfId="535" applyNumberFormat="1" applyFont="1" applyBorder="1" applyAlignment="1">
      <alignment vertical="center" wrapText="1"/>
    </xf>
    <xf numFmtId="0" fontId="16" fillId="0" borderId="40" xfId="535" applyNumberFormat="1" applyFont="1" applyBorder="1" applyAlignment="1">
      <alignment vertical="center" wrapText="1"/>
    </xf>
    <xf numFmtId="3" fontId="14" fillId="0" borderId="40" xfId="0" applyNumberFormat="1" applyFont="1" applyBorder="1" applyAlignment="1">
      <alignment vertical="center" wrapText="1"/>
    </xf>
    <xf numFmtId="3" fontId="16" fillId="0" borderId="40" xfId="0" applyNumberFormat="1" applyFont="1" applyBorder="1" applyAlignment="1">
      <alignment vertical="center" wrapText="1"/>
    </xf>
    <xf numFmtId="3" fontId="88" fillId="0" borderId="0" xfId="0" applyNumberFormat="1" applyFont="1" applyAlignment="1">
      <alignment horizontal="right"/>
    </xf>
    <xf numFmtId="3" fontId="119" fillId="0" borderId="0" xfId="0" applyNumberFormat="1" applyFont="1" applyAlignment="1">
      <alignment horizontal="right"/>
    </xf>
    <xf numFmtId="9" fontId="14" fillId="0" borderId="40" xfId="1" applyFont="1" applyBorder="1"/>
    <xf numFmtId="165" fontId="120" fillId="0" borderId="0" xfId="535" applyFont="1"/>
    <xf numFmtId="233" fontId="14" fillId="0" borderId="0" xfId="535" applyNumberFormat="1" applyFont="1" applyAlignment="1">
      <alignment vertical="center"/>
    </xf>
    <xf numFmtId="165" fontId="120" fillId="0" borderId="0" xfId="535" applyFont="1" applyFill="1"/>
    <xf numFmtId="0" fontId="121" fillId="0" borderId="0" xfId="0" applyFont="1"/>
    <xf numFmtId="167" fontId="31" fillId="0" borderId="40" xfId="0" applyNumberFormat="1" applyFont="1" applyBorder="1" applyAlignment="1">
      <alignment wrapText="1"/>
    </xf>
    <xf numFmtId="3" fontId="122" fillId="0" borderId="0" xfId="0" applyNumberFormat="1" applyFont="1"/>
    <xf numFmtId="165" fontId="16" fillId="0" borderId="0" xfId="535" applyFont="1" applyFill="1" applyAlignment="1">
      <alignment horizontal="right"/>
    </xf>
    <xf numFmtId="165" fontId="14" fillId="0" borderId="0" xfId="535" applyFont="1" applyFill="1" applyAlignment="1">
      <alignment horizontal="right"/>
    </xf>
    <xf numFmtId="233" fontId="14" fillId="0" borderId="0" xfId="535" applyNumberFormat="1" applyFont="1" applyFill="1" applyAlignment="1">
      <alignment vertical="center"/>
    </xf>
    <xf numFmtId="233" fontId="31" fillId="0" borderId="40" xfId="535" applyNumberFormat="1" applyFont="1" applyBorder="1" applyAlignment="1">
      <alignment horizontal="right" wrapText="1"/>
    </xf>
    <xf numFmtId="167" fontId="31" fillId="0" borderId="40" xfId="0" applyNumberFormat="1" applyFont="1" applyBorder="1" applyAlignment="1">
      <alignment horizontal="right" wrapText="1"/>
    </xf>
    <xf numFmtId="0" fontId="31" fillId="0" borderId="40" xfId="0" applyFont="1" applyBorder="1" applyAlignment="1">
      <alignment horizontal="left" vertical="top" wrapText="1" indent="2"/>
    </xf>
    <xf numFmtId="167" fontId="31" fillId="42" borderId="0" xfId="0" applyNumberFormat="1" applyFont="1" applyFill="1" applyAlignment="1">
      <alignment horizontal="right" wrapText="1"/>
    </xf>
    <xf numFmtId="0" fontId="0" fillId="0" borderId="0" xfId="0" applyAlignment="1">
      <alignment vertical="top"/>
    </xf>
    <xf numFmtId="0" fontId="0" fillId="0" borderId="0" xfId="0" applyAlignment="1">
      <alignment horizontal="left" vertical="top"/>
    </xf>
    <xf numFmtId="0" fontId="97" fillId="0" borderId="0" xfId="0" applyFont="1" applyAlignment="1">
      <alignment horizontal="left" vertical="top"/>
    </xf>
    <xf numFmtId="0" fontId="63" fillId="0" borderId="0" xfId="0" applyFont="1" applyAlignment="1">
      <alignment horizontal="right" vertical="center" wrapText="1"/>
    </xf>
    <xf numFmtId="178" fontId="63" fillId="0" borderId="40" xfId="0" quotePrefix="1" applyNumberFormat="1" applyFont="1" applyBorder="1" applyAlignment="1">
      <alignment horizontal="right" vertical="center" wrapText="1"/>
    </xf>
    <xf numFmtId="2" fontId="63" fillId="0" borderId="40" xfId="0" quotePrefix="1" applyNumberFormat="1" applyFont="1" applyBorder="1" applyAlignment="1">
      <alignment horizontal="right" vertical="center" wrapText="1"/>
    </xf>
    <xf numFmtId="0" fontId="63" fillId="0" borderId="40" xfId="0" quotePrefix="1" applyFont="1" applyBorder="1" applyAlignment="1">
      <alignment horizontal="right" vertical="center" wrapText="1"/>
    </xf>
    <xf numFmtId="0" fontId="97" fillId="40" borderId="41" xfId="0" applyFont="1" applyFill="1" applyBorder="1" applyAlignment="1">
      <alignment horizontal="left" wrapText="1"/>
    </xf>
    <xf numFmtId="0" fontId="31" fillId="0" borderId="40" xfId="0" applyFont="1" applyBorder="1" applyAlignment="1">
      <alignment horizontal="left" vertical="center" wrapText="1" indent="1"/>
    </xf>
    <xf numFmtId="0" fontId="16" fillId="40" borderId="40" xfId="0" applyFont="1" applyFill="1" applyBorder="1" applyAlignment="1">
      <alignment horizontal="left"/>
    </xf>
    <xf numFmtId="0" fontId="16" fillId="40" borderId="40" xfId="0" applyFont="1" applyFill="1" applyBorder="1" applyAlignment="1">
      <alignment horizontal="left" vertical="center"/>
    </xf>
    <xf numFmtId="168" fontId="87" fillId="0" borderId="40" xfId="0" applyNumberFormat="1" applyFont="1" applyBorder="1"/>
    <xf numFmtId="234" fontId="91" fillId="0" borderId="0" xfId="0" applyNumberFormat="1" applyFont="1"/>
    <xf numFmtId="167" fontId="14" fillId="0" borderId="44" xfId="0" applyNumberFormat="1" applyFont="1" applyBorder="1" applyAlignment="1">
      <alignment wrapText="1"/>
    </xf>
    <xf numFmtId="9" fontId="0" fillId="0" borderId="0" xfId="1" applyFont="1"/>
    <xf numFmtId="167" fontId="14" fillId="0" borderId="40" xfId="1" applyNumberFormat="1" applyFont="1" applyBorder="1"/>
    <xf numFmtId="17" fontId="124" fillId="45" borderId="71" xfId="0" quotePrefix="1" applyNumberFormat="1" applyFont="1" applyFill="1" applyBorder="1" applyAlignment="1">
      <alignment horizontal="center" vertical="center"/>
    </xf>
    <xf numFmtId="0" fontId="13" fillId="0" borderId="0" xfId="2" applyBorder="1" applyAlignment="1">
      <alignment horizontal="left"/>
    </xf>
    <xf numFmtId="0" fontId="14" fillId="0" borderId="51" xfId="0" applyFont="1" applyBorder="1" applyAlignment="1">
      <alignment horizontal="right" vertical="center"/>
    </xf>
    <xf numFmtId="0" fontId="14" fillId="0" borderId="53" xfId="0" applyFont="1" applyBorder="1"/>
    <xf numFmtId="167" fontId="14" fillId="0" borderId="53" xfId="1" applyNumberFormat="1" applyFont="1" applyFill="1" applyBorder="1" applyAlignment="1">
      <alignment horizontal="right"/>
    </xf>
    <xf numFmtId="167" fontId="14" fillId="0" borderId="61" xfId="1" applyNumberFormat="1" applyFont="1" applyFill="1" applyBorder="1" applyAlignment="1">
      <alignment horizontal="right"/>
    </xf>
    <xf numFmtId="0" fontId="63" fillId="0" borderId="40" xfId="0" applyFont="1" applyBorder="1" applyAlignment="1">
      <alignment horizontal="left" vertical="center" wrapText="1"/>
    </xf>
    <xf numFmtId="0" fontId="84" fillId="44" borderId="48" xfId="0" applyFont="1" applyFill="1" applyBorder="1" applyAlignment="1">
      <alignment vertical="center"/>
    </xf>
    <xf numFmtId="0" fontId="114" fillId="0" borderId="0" xfId="0" applyFont="1"/>
    <xf numFmtId="9" fontId="120" fillId="0" borderId="0" xfId="1" applyFont="1"/>
    <xf numFmtId="232" fontId="0" fillId="0" borderId="0" xfId="0" applyNumberFormat="1"/>
    <xf numFmtId="167" fontId="120" fillId="0" borderId="0" xfId="535" applyNumberFormat="1" applyFont="1"/>
    <xf numFmtId="0" fontId="31" fillId="0" borderId="33" xfId="0" applyFont="1" applyBorder="1" applyAlignment="1">
      <alignment horizontal="left" wrapText="1" indent="1"/>
    </xf>
    <xf numFmtId="178" fontId="14" fillId="0" borderId="40" xfId="0" applyNumberFormat="1" applyFont="1" applyBorder="1" applyAlignment="1">
      <alignment horizontal="right"/>
    </xf>
    <xf numFmtId="0" fontId="14" fillId="0" borderId="40" xfId="0" applyFont="1" applyBorder="1" applyAlignment="1">
      <alignment horizontal="right" vertical="center" wrapText="1"/>
    </xf>
    <xf numFmtId="167" fontId="82" fillId="0" borderId="0" xfId="1" applyNumberFormat="1" applyFont="1"/>
    <xf numFmtId="232" fontId="63" fillId="0" borderId="40" xfId="535" applyNumberFormat="1" applyFont="1" applyBorder="1" applyAlignment="1">
      <alignment horizontal="right" vertical="center" wrapText="1"/>
    </xf>
    <xf numFmtId="0" fontId="16" fillId="0" borderId="40" xfId="0" applyFont="1" applyBorder="1" applyAlignment="1">
      <alignment horizontal="left" vertical="center"/>
    </xf>
    <xf numFmtId="9" fontId="0" fillId="0" borderId="0" xfId="0" applyNumberFormat="1"/>
    <xf numFmtId="235" fontId="131" fillId="0" borderId="40" xfId="0" applyNumberFormat="1" applyFont="1" applyBorder="1"/>
    <xf numFmtId="235" fontId="131" fillId="0" borderId="40" xfId="0" applyNumberFormat="1" applyFont="1" applyBorder="1" applyAlignment="1">
      <alignment horizontal="right"/>
    </xf>
    <xf numFmtId="234" fontId="0" fillId="0" borderId="0" xfId="0" applyNumberFormat="1"/>
    <xf numFmtId="0" fontId="14" fillId="0" borderId="40" xfId="0" applyFont="1" applyBorder="1" applyAlignment="1">
      <alignment horizontal="left" vertical="center"/>
    </xf>
    <xf numFmtId="0" fontId="134" fillId="0" borderId="0" xfId="0" applyFont="1" applyAlignment="1">
      <alignment horizontal="left"/>
    </xf>
    <xf numFmtId="9" fontId="133" fillId="0" borderId="0" xfId="1" applyFont="1" applyAlignment="1">
      <alignment horizontal="center" vertical="center"/>
    </xf>
    <xf numFmtId="0" fontId="137" fillId="0" borderId="0" xfId="0" applyFont="1"/>
    <xf numFmtId="0" fontId="138" fillId="0" borderId="4" xfId="2" applyFont="1" applyBorder="1" applyAlignment="1">
      <alignment horizontal="justify" vertical="center"/>
    </xf>
    <xf numFmtId="9" fontId="14" fillId="0" borderId="0" xfId="1" applyFont="1" applyAlignment="1">
      <alignment vertical="center"/>
    </xf>
    <xf numFmtId="9" fontId="134" fillId="0" borderId="0" xfId="1" applyFont="1" applyAlignment="1">
      <alignment vertical="center"/>
    </xf>
    <xf numFmtId="1" fontId="14" fillId="0" borderId="41" xfId="0" applyNumberFormat="1" applyFont="1" applyBorder="1" applyAlignment="1">
      <alignment horizontal="right"/>
    </xf>
    <xf numFmtId="9" fontId="14" fillId="0" borderId="41" xfId="508" applyFont="1" applyFill="1" applyBorder="1"/>
    <xf numFmtId="1" fontId="14" fillId="0" borderId="51" xfId="0" applyNumberFormat="1" applyFont="1" applyBorder="1" applyAlignment="1">
      <alignment horizontal="right"/>
    </xf>
    <xf numFmtId="49" fontId="16" fillId="40" borderId="34" xfId="0" applyNumberFormat="1" applyFont="1" applyFill="1" applyBorder="1" applyAlignment="1">
      <alignment horizontal="right" vertical="center"/>
    </xf>
    <xf numFmtId="168" fontId="63" fillId="0" borderId="40" xfId="0" applyNumberFormat="1" applyFont="1" applyBorder="1" applyAlignment="1">
      <alignment wrapText="1"/>
    </xf>
    <xf numFmtId="17" fontId="125" fillId="45" borderId="71" xfId="0" quotePrefix="1" applyNumberFormat="1" applyFont="1" applyFill="1" applyBorder="1" applyAlignment="1">
      <alignment horizontal="center" vertical="center"/>
    </xf>
    <xf numFmtId="0" fontId="124" fillId="0" borderId="40" xfId="0" applyFont="1" applyBorder="1" applyAlignment="1">
      <alignment vertical="center"/>
    </xf>
    <xf numFmtId="168" fontId="124" fillId="0" borderId="40" xfId="0" applyNumberFormat="1" applyFont="1" applyBorder="1" applyAlignment="1">
      <alignment horizontal="right" vertical="center"/>
    </xf>
    <xf numFmtId="0" fontId="125" fillId="0" borderId="40" xfId="0" applyFont="1" applyBorder="1" applyAlignment="1">
      <alignment vertical="center"/>
    </xf>
    <xf numFmtId="168" fontId="125" fillId="0" borderId="40" xfId="0" applyNumberFormat="1" applyFont="1" applyBorder="1" applyAlignment="1">
      <alignment horizontal="right" vertical="center"/>
    </xf>
    <xf numFmtId="0" fontId="125" fillId="0" borderId="40" xfId="0" applyFont="1" applyBorder="1" applyAlignment="1">
      <alignment horizontal="left" vertical="center" indent="1"/>
    </xf>
    <xf numFmtId="0" fontId="125" fillId="0" borderId="40" xfId="0" applyFont="1" applyBorder="1" applyAlignment="1">
      <alignment horizontal="right" vertical="center"/>
    </xf>
    <xf numFmtId="10" fontId="125" fillId="0" borderId="40" xfId="0" applyNumberFormat="1" applyFont="1" applyBorder="1" applyAlignment="1">
      <alignment horizontal="right" vertical="center"/>
    </xf>
    <xf numFmtId="10" fontId="125" fillId="0" borderId="40" xfId="0" applyNumberFormat="1" applyFont="1" applyBorder="1" applyAlignment="1">
      <alignment vertical="center"/>
    </xf>
    <xf numFmtId="0" fontId="63" fillId="0" borderId="40" xfId="0" applyFont="1" applyBorder="1" applyAlignment="1">
      <alignment vertical="center"/>
    </xf>
    <xf numFmtId="0" fontId="16" fillId="40" borderId="76" xfId="0" applyFont="1" applyFill="1" applyBorder="1" applyAlignment="1">
      <alignment vertical="center" wrapText="1"/>
    </xf>
    <xf numFmtId="0" fontId="14" fillId="0" borderId="40" xfId="0" applyFont="1" applyBorder="1" applyAlignment="1">
      <alignment vertical="center"/>
    </xf>
    <xf numFmtId="231" fontId="14" fillId="0" borderId="40" xfId="535" applyNumberFormat="1" applyFont="1" applyBorder="1"/>
    <xf numFmtId="230" fontId="14" fillId="0" borderId="40" xfId="535" applyNumberFormat="1" applyFont="1" applyBorder="1" applyAlignment="1">
      <alignment horizontal="right"/>
    </xf>
    <xf numFmtId="230" fontId="14" fillId="0" borderId="40" xfId="535" applyNumberFormat="1" applyFont="1" applyBorder="1" applyAlignment="1">
      <alignment horizontal="right" vertical="center"/>
    </xf>
    <xf numFmtId="168" fontId="14" fillId="0" borderId="40" xfId="0" applyNumberFormat="1" applyFont="1" applyBorder="1" applyAlignment="1">
      <alignment horizontal="right" vertical="center"/>
    </xf>
    <xf numFmtId="3" fontId="14" fillId="0" borderId="40" xfId="0" applyNumberFormat="1" applyFont="1" applyBorder="1" applyAlignment="1">
      <alignment horizontal="right" vertical="top"/>
    </xf>
    <xf numFmtId="178" fontId="14" fillId="0" borderId="40" xfId="0" applyNumberFormat="1" applyFont="1" applyBorder="1" applyAlignment="1">
      <alignment wrapText="1"/>
    </xf>
    <xf numFmtId="178" fontId="14" fillId="0" borderId="40" xfId="0" applyNumberFormat="1" applyFont="1" applyBorder="1" applyAlignment="1">
      <alignment horizontal="right" vertical="center"/>
    </xf>
    <xf numFmtId="168" fontId="63" fillId="0" borderId="40" xfId="0" applyNumberFormat="1" applyFont="1" applyBorder="1" applyAlignment="1">
      <alignment vertical="center" wrapText="1"/>
    </xf>
    <xf numFmtId="168" fontId="14" fillId="0" borderId="40" xfId="0" applyNumberFormat="1" applyFont="1" applyBorder="1" applyAlignment="1">
      <alignment vertical="center" wrapText="1"/>
    </xf>
    <xf numFmtId="0" fontId="14" fillId="0" borderId="40" xfId="0" applyFont="1" applyBorder="1" applyAlignment="1">
      <alignment vertical="top"/>
    </xf>
    <xf numFmtId="9" fontId="14" fillId="0" borderId="40" xfId="508" applyFont="1" applyFill="1" applyBorder="1" applyAlignment="1">
      <alignment horizontal="right" wrapText="1"/>
    </xf>
    <xf numFmtId="1" fontId="87" fillId="40" borderId="34" xfId="0" applyNumberFormat="1" applyFont="1" applyFill="1" applyBorder="1" applyAlignment="1">
      <alignment horizontal="right" vertical="center" wrapText="1"/>
    </xf>
    <xf numFmtId="49" fontId="87" fillId="40" borderId="34" xfId="0" applyNumberFormat="1" applyFont="1" applyFill="1" applyBorder="1" applyAlignment="1">
      <alignment horizontal="right" vertical="center" wrapText="1"/>
    </xf>
    <xf numFmtId="0" fontId="87" fillId="0" borderId="40" xfId="0" applyFont="1" applyBorder="1" applyAlignment="1">
      <alignment horizontal="left"/>
    </xf>
    <xf numFmtId="9" fontId="88" fillId="0" borderId="40" xfId="0" applyNumberFormat="1" applyFont="1" applyBorder="1" applyAlignment="1">
      <alignment horizontal="right"/>
    </xf>
    <xf numFmtId="0" fontId="14" fillId="0" borderId="47" xfId="0" applyFont="1" applyBorder="1" applyAlignment="1">
      <alignment horizontal="right" vertical="top"/>
    </xf>
    <xf numFmtId="0" fontId="1" fillId="0" borderId="40" xfId="0" applyFont="1" applyBorder="1" applyAlignment="1">
      <alignment horizontal="left" indent="1"/>
    </xf>
    <xf numFmtId="0" fontId="16" fillId="40" borderId="41" xfId="0" applyFont="1" applyFill="1" applyBorder="1" applyAlignment="1">
      <alignment horizontal="center"/>
    </xf>
    <xf numFmtId="1" fontId="16" fillId="0" borderId="40" xfId="0" applyNumberFormat="1" applyFont="1" applyBorder="1"/>
    <xf numFmtId="0" fontId="1" fillId="0" borderId="40" xfId="0" applyFont="1" applyBorder="1" applyAlignment="1">
      <alignment horizontal="left"/>
    </xf>
    <xf numFmtId="0" fontId="109" fillId="0" borderId="51" xfId="0" applyFont="1" applyBorder="1" applyAlignment="1">
      <alignment horizontal="left" vertical="center" wrapText="1"/>
    </xf>
    <xf numFmtId="49" fontId="14" fillId="0" borderId="51" xfId="0" applyNumberFormat="1" applyFont="1" applyBorder="1" applyAlignment="1">
      <alignment horizontal="center" vertical="center"/>
    </xf>
    <xf numFmtId="49" fontId="16" fillId="0" borderId="51" xfId="0" applyNumberFormat="1" applyFont="1" applyBorder="1" applyAlignment="1">
      <alignment horizontal="center" vertical="center"/>
    </xf>
    <xf numFmtId="1" fontId="14" fillId="0" borderId="42" xfId="0" applyNumberFormat="1" applyFont="1" applyBorder="1" applyAlignment="1">
      <alignment horizontal="right" vertical="top" wrapText="1"/>
    </xf>
    <xf numFmtId="1" fontId="14" fillId="0" borderId="0" xfId="0" applyNumberFormat="1" applyFont="1" applyAlignment="1">
      <alignment vertical="center" wrapText="1"/>
    </xf>
    <xf numFmtId="0" fontId="84" fillId="44" borderId="35" xfId="0" applyFont="1" applyFill="1" applyBorder="1" applyAlignment="1">
      <alignment vertical="center"/>
    </xf>
    <xf numFmtId="0" fontId="84" fillId="44" borderId="36" xfId="0" applyFont="1" applyFill="1" applyBorder="1" applyAlignment="1">
      <alignment vertical="center"/>
    </xf>
    <xf numFmtId="178" fontId="14" fillId="0" borderId="0" xfId="0" applyNumberFormat="1" applyFont="1" applyAlignment="1">
      <alignment wrapText="1"/>
    </xf>
    <xf numFmtId="233" fontId="63" fillId="0" borderId="67" xfId="535" applyNumberFormat="1" applyFont="1" applyBorder="1"/>
    <xf numFmtId="233" fontId="87" fillId="0" borderId="40" xfId="535" applyNumberFormat="1" applyFont="1" applyBorder="1"/>
    <xf numFmtId="0" fontId="14" fillId="0" borderId="41" xfId="0" applyFont="1" applyBorder="1" applyAlignment="1">
      <alignment vertical="center"/>
    </xf>
    <xf numFmtId="231" fontId="14" fillId="0" borderId="34" xfId="535" applyNumberFormat="1" applyFont="1" applyBorder="1"/>
    <xf numFmtId="0" fontId="1" fillId="0" borderId="67" xfId="0" applyFont="1" applyBorder="1"/>
    <xf numFmtId="0" fontId="63" fillId="0" borderId="67" xfId="0" applyFont="1" applyBorder="1"/>
    <xf numFmtId="0" fontId="1" fillId="0" borderId="40" xfId="0" applyFont="1" applyBorder="1" applyAlignment="1">
      <alignment horizontal="left" vertical="top" wrapText="1"/>
    </xf>
    <xf numFmtId="0" fontId="63" fillId="0" borderId="0" xfId="0" applyFont="1" applyAlignment="1">
      <alignment horizontal="right" vertical="top" wrapText="1"/>
    </xf>
    <xf numFmtId="0" fontId="63" fillId="0" borderId="0" xfId="0" applyFont="1"/>
    <xf numFmtId="0" fontId="85" fillId="0" borderId="0" xfId="0" applyFont="1" applyAlignment="1">
      <alignment wrapText="1"/>
    </xf>
    <xf numFmtId="0" fontId="1" fillId="0" borderId="0" xfId="0" applyFont="1"/>
    <xf numFmtId="0" fontId="1" fillId="40" borderId="34" xfId="0" applyFont="1" applyFill="1" applyBorder="1" applyAlignment="1">
      <alignment horizontal="center"/>
    </xf>
    <xf numFmtId="1" fontId="1" fillId="40" borderId="34" xfId="0" applyNumberFormat="1" applyFont="1" applyFill="1" applyBorder="1" applyAlignment="1">
      <alignment horizontal="right" vertical="center" wrapText="1"/>
    </xf>
    <xf numFmtId="0" fontId="1" fillId="0" borderId="40" xfId="0" applyFont="1" applyBorder="1" applyAlignment="1">
      <alignment horizontal="center"/>
    </xf>
    <xf numFmtId="3" fontId="1" fillId="0" borderId="40" xfId="0" applyNumberFormat="1" applyFont="1" applyBorder="1"/>
    <xf numFmtId="232" fontId="1" fillId="0" borderId="40" xfId="535" applyNumberFormat="1" applyFont="1" applyBorder="1" applyAlignment="1">
      <alignment horizontal="right"/>
    </xf>
    <xf numFmtId="167" fontId="1" fillId="0" borderId="40" xfId="0" applyNumberFormat="1" applyFont="1" applyBorder="1"/>
    <xf numFmtId="0" fontId="1" fillId="0" borderId="0" xfId="0" applyFont="1" applyAlignment="1">
      <alignment horizontal="center"/>
    </xf>
    <xf numFmtId="168" fontId="1" fillId="0" borderId="40" xfId="535" applyNumberFormat="1" applyFont="1" applyBorder="1"/>
    <xf numFmtId="0" fontId="1" fillId="0" borderId="40" xfId="0" applyFont="1" applyBorder="1" applyAlignment="1">
      <alignment horizontal="center" wrapText="1"/>
    </xf>
    <xf numFmtId="0" fontId="1" fillId="0" borderId="40" xfId="0" applyFont="1" applyBorder="1"/>
    <xf numFmtId="168" fontId="1" fillId="0" borderId="40" xfId="0" applyNumberFormat="1" applyFont="1" applyBorder="1"/>
    <xf numFmtId="168" fontId="1" fillId="0" borderId="40" xfId="0" applyNumberFormat="1" applyFont="1" applyBorder="1" applyAlignment="1">
      <alignment horizontal="right"/>
    </xf>
    <xf numFmtId="0" fontId="1" fillId="0" borderId="0" xfId="0" applyFont="1" applyAlignment="1">
      <alignment horizontal="left"/>
    </xf>
    <xf numFmtId="10" fontId="1" fillId="0" borderId="0" xfId="0" applyNumberFormat="1" applyFont="1"/>
    <xf numFmtId="167" fontId="1" fillId="0" borderId="40" xfId="1" applyNumberFormat="1" applyFont="1" applyFill="1" applyBorder="1"/>
    <xf numFmtId="3" fontId="1" fillId="0" borderId="40" xfId="0" applyNumberFormat="1" applyFont="1" applyBorder="1" applyAlignment="1">
      <alignment horizontal="right"/>
    </xf>
    <xf numFmtId="230" fontId="1" fillId="0" borderId="40" xfId="0" applyNumberFormat="1" applyFont="1" applyBorder="1"/>
    <xf numFmtId="230" fontId="1" fillId="0" borderId="40" xfId="0" applyNumberFormat="1" applyFont="1" applyBorder="1" applyAlignment="1">
      <alignment horizontal="right"/>
    </xf>
    <xf numFmtId="9" fontId="1" fillId="0" borderId="40" xfId="1" applyFont="1" applyBorder="1" applyAlignment="1">
      <alignment horizontal="right"/>
    </xf>
    <xf numFmtId="9" fontId="1" fillId="0" borderId="40" xfId="0" applyNumberFormat="1" applyFont="1" applyBorder="1"/>
    <xf numFmtId="9" fontId="1" fillId="0" borderId="40" xfId="1" applyFont="1" applyBorder="1"/>
    <xf numFmtId="0" fontId="1" fillId="2" borderId="0" xfId="0" applyFont="1" applyFill="1"/>
    <xf numFmtId="9" fontId="1" fillId="0" borderId="40" xfId="508" applyFont="1" applyFill="1" applyBorder="1" applyAlignment="1">
      <alignment horizontal="right"/>
    </xf>
    <xf numFmtId="9" fontId="1" fillId="0" borderId="40" xfId="508" applyFont="1" applyFill="1" applyBorder="1" applyAlignment="1">
      <alignment horizontal="right" wrapText="1"/>
    </xf>
    <xf numFmtId="168" fontId="1" fillId="0" borderId="40" xfId="508" applyNumberFormat="1" applyFont="1" applyFill="1" applyBorder="1" applyAlignment="1">
      <alignment horizontal="right"/>
    </xf>
    <xf numFmtId="167" fontId="1" fillId="0" borderId="0" xfId="1" applyNumberFormat="1" applyFont="1"/>
    <xf numFmtId="165" fontId="1" fillId="0" borderId="0" xfId="535" applyFont="1"/>
    <xf numFmtId="167" fontId="1" fillId="0" borderId="33" xfId="0" applyNumberFormat="1" applyFont="1" applyBorder="1" applyAlignment="1">
      <alignment horizontal="right"/>
    </xf>
    <xf numFmtId="167" fontId="1" fillId="0" borderId="33" xfId="1" applyNumberFormat="1" applyFont="1" applyBorder="1" applyAlignment="1">
      <alignment horizontal="right"/>
    </xf>
    <xf numFmtId="231" fontId="1" fillId="0" borderId="0" xfId="0" applyNumberFormat="1" applyFont="1"/>
    <xf numFmtId="235" fontId="1" fillId="0" borderId="40" xfId="0" applyNumberFormat="1" applyFont="1" applyBorder="1"/>
    <xf numFmtId="232" fontId="1" fillId="0" borderId="40" xfId="0" applyNumberFormat="1" applyFont="1" applyBorder="1"/>
    <xf numFmtId="165" fontId="1" fillId="0" borderId="40" xfId="535" applyFont="1" applyBorder="1"/>
    <xf numFmtId="43" fontId="1" fillId="0" borderId="40" xfId="0" applyNumberFormat="1" applyFont="1" applyBorder="1"/>
    <xf numFmtId="237" fontId="1" fillId="0" borderId="40" xfId="0" applyNumberFormat="1" applyFont="1" applyBorder="1"/>
    <xf numFmtId="0" fontId="1" fillId="0" borderId="40" xfId="0" applyFont="1" applyBorder="1" applyAlignment="1">
      <alignment horizontal="right"/>
    </xf>
    <xf numFmtId="3" fontId="1" fillId="0" borderId="0" xfId="0" applyNumberFormat="1" applyFont="1"/>
    <xf numFmtId="234" fontId="1" fillId="0" borderId="40" xfId="0" applyNumberFormat="1" applyFont="1" applyBorder="1"/>
    <xf numFmtId="168" fontId="1" fillId="0" borderId="55" xfId="0" applyNumberFormat="1" applyFont="1" applyBorder="1"/>
    <xf numFmtId="234" fontId="1" fillId="0" borderId="44" xfId="0" applyNumberFormat="1" applyFont="1" applyBorder="1"/>
    <xf numFmtId="168" fontId="1" fillId="0" borderId="40" xfId="0" quotePrefix="1" applyNumberFormat="1" applyFont="1" applyBorder="1"/>
    <xf numFmtId="43" fontId="1" fillId="0" borderId="44" xfId="0" applyNumberFormat="1" applyFont="1" applyBorder="1" applyAlignment="1">
      <alignment horizontal="right"/>
    </xf>
    <xf numFmtId="43" fontId="1" fillId="0" borderId="40" xfId="0" applyNumberFormat="1" applyFont="1" applyBorder="1" applyAlignment="1">
      <alignment horizontal="right"/>
    </xf>
    <xf numFmtId="43" fontId="1" fillId="0" borderId="55" xfId="0" applyNumberFormat="1" applyFont="1" applyBorder="1"/>
    <xf numFmtId="43" fontId="1" fillId="0" borderId="44" xfId="0" applyNumberFormat="1" applyFont="1" applyBorder="1"/>
    <xf numFmtId="168" fontId="1" fillId="0" borderId="55" xfId="0" applyNumberFormat="1" applyFont="1" applyBorder="1" applyAlignment="1">
      <alignment horizontal="right"/>
    </xf>
    <xf numFmtId="43" fontId="1" fillId="0" borderId="44" xfId="0" applyNumberFormat="1" applyFont="1" applyBorder="1" applyAlignment="1">
      <alignment horizontal="center"/>
    </xf>
    <xf numFmtId="233" fontId="1" fillId="0" borderId="40" xfId="535" applyNumberFormat="1" applyFont="1" applyBorder="1" applyAlignment="1">
      <alignment horizontal="right"/>
    </xf>
    <xf numFmtId="234" fontId="1" fillId="0" borderId="40" xfId="0" applyNumberFormat="1" applyFont="1" applyBorder="1" applyAlignment="1">
      <alignment horizontal="left" indent="2"/>
    </xf>
    <xf numFmtId="10" fontId="1" fillId="0" borderId="40" xfId="1" applyNumberFormat="1" applyFont="1" applyBorder="1"/>
    <xf numFmtId="9" fontId="1" fillId="0" borderId="0" xfId="0" applyNumberFormat="1" applyFont="1"/>
    <xf numFmtId="0" fontId="1" fillId="0" borderId="40" xfId="0" applyFont="1" applyBorder="1" applyAlignment="1">
      <alignment vertical="center" wrapText="1"/>
    </xf>
    <xf numFmtId="0" fontId="1" fillId="0" borderId="40" xfId="0" applyFont="1" applyBorder="1" applyAlignment="1">
      <alignment horizontal="right" vertical="center" wrapText="1"/>
    </xf>
    <xf numFmtId="233" fontId="1" fillId="0" borderId="40" xfId="535" applyNumberFormat="1" applyFont="1" applyBorder="1"/>
    <xf numFmtId="0" fontId="1" fillId="0" borderId="40" xfId="0" applyFont="1" applyBorder="1" applyAlignment="1">
      <alignment horizontal="left" indent="3"/>
    </xf>
    <xf numFmtId="0" fontId="1" fillId="0" borderId="72" xfId="0" applyFont="1" applyBorder="1"/>
    <xf numFmtId="0" fontId="1" fillId="0" borderId="0" xfId="0" applyFont="1" applyAlignment="1">
      <alignment vertical="top" wrapText="1"/>
    </xf>
    <xf numFmtId="0" fontId="1" fillId="0" borderId="0" xfId="0" applyFont="1" applyAlignment="1">
      <alignment horizontal="left" vertical="top" wrapText="1"/>
    </xf>
    <xf numFmtId="0" fontId="1" fillId="0" borderId="0" xfId="0" applyFont="1" applyAlignment="1">
      <alignment vertical="top"/>
    </xf>
    <xf numFmtId="0" fontId="1" fillId="0" borderId="0" xfId="0" applyFont="1" applyAlignment="1">
      <alignment wrapText="1"/>
    </xf>
    <xf numFmtId="0" fontId="1" fillId="0" borderId="40" xfId="0" applyFont="1" applyBorder="1" applyAlignment="1">
      <alignment vertical="top" wrapText="1"/>
    </xf>
    <xf numFmtId="0" fontId="85" fillId="0" borderId="0" xfId="0" applyFont="1" applyAlignment="1">
      <alignment horizontal="left" wrapText="1"/>
    </xf>
    <xf numFmtId="166" fontId="87" fillId="40" borderId="0" xfId="0" applyNumberFormat="1" applyFont="1" applyFill="1" applyAlignment="1">
      <alignment horizontal="left" vertical="justify"/>
    </xf>
    <xf numFmtId="0" fontId="86" fillId="44" borderId="0" xfId="0" applyFont="1" applyFill="1" applyAlignment="1">
      <alignment horizontal="left" vertical="center"/>
    </xf>
    <xf numFmtId="0" fontId="1" fillId="0" borderId="40" xfId="0" applyFont="1" applyBorder="1" applyAlignment="1">
      <alignment horizontal="left" vertical="center"/>
    </xf>
    <xf numFmtId="0" fontId="87" fillId="0" borderId="40" xfId="0" applyFont="1" applyBorder="1" applyAlignment="1">
      <alignment horizontal="left" vertical="center"/>
    </xf>
    <xf numFmtId="0" fontId="1" fillId="0" borderId="40" xfId="0" applyFont="1" applyBorder="1" applyAlignment="1">
      <alignment horizontal="left" vertical="center" indent="1"/>
    </xf>
    <xf numFmtId="0" fontId="84" fillId="44" borderId="46" xfId="0" applyFont="1" applyFill="1" applyBorder="1" applyAlignment="1">
      <alignment horizontal="left" vertical="center"/>
    </xf>
    <xf numFmtId="0" fontId="87" fillId="40" borderId="36" xfId="0" applyFont="1" applyFill="1" applyBorder="1" applyAlignment="1">
      <alignment horizontal="center" vertical="center" wrapText="1"/>
    </xf>
    <xf numFmtId="0" fontId="87" fillId="40" borderId="37" xfId="0" applyFont="1" applyFill="1" applyBorder="1" applyAlignment="1">
      <alignment horizontal="center" vertical="center" wrapText="1"/>
    </xf>
    <xf numFmtId="0" fontId="84" fillId="44" borderId="35" xfId="0" applyFont="1" applyFill="1" applyBorder="1" applyAlignment="1">
      <alignment horizontal="left" vertical="center"/>
    </xf>
    <xf numFmtId="0" fontId="84" fillId="44" borderId="36" xfId="0" applyFont="1" applyFill="1" applyBorder="1" applyAlignment="1">
      <alignment horizontal="left" vertical="center"/>
    </xf>
    <xf numFmtId="0" fontId="84" fillId="44" borderId="37" xfId="0" applyFont="1" applyFill="1" applyBorder="1" applyAlignment="1">
      <alignment horizontal="left" vertical="center"/>
    </xf>
    <xf numFmtId="0" fontId="14" fillId="0" borderId="40" xfId="0" applyFont="1" applyBorder="1" applyAlignment="1">
      <alignment horizontal="left" vertical="top" wrapText="1"/>
    </xf>
    <xf numFmtId="0" fontId="95" fillId="0" borderId="40" xfId="0" applyFont="1" applyBorder="1" applyAlignment="1">
      <alignment horizontal="left" vertical="top" wrapText="1"/>
    </xf>
    <xf numFmtId="0" fontId="87" fillId="40" borderId="33" xfId="0" applyFont="1" applyFill="1" applyBorder="1" applyAlignment="1">
      <alignment horizontal="center" vertical="center"/>
    </xf>
    <xf numFmtId="0" fontId="87" fillId="40" borderId="34" xfId="0" applyFont="1" applyFill="1" applyBorder="1" applyAlignment="1">
      <alignment horizontal="center" vertical="center"/>
    </xf>
    <xf numFmtId="9" fontId="88" fillId="0" borderId="40" xfId="508" applyFont="1" applyFill="1" applyBorder="1" applyAlignment="1">
      <alignment horizontal="right" vertical="center"/>
    </xf>
    <xf numFmtId="0" fontId="16" fillId="40" borderId="49" xfId="0" applyFont="1" applyFill="1" applyBorder="1" applyAlignment="1">
      <alignment horizontal="center" vertical="center"/>
    </xf>
    <xf numFmtId="17" fontId="16" fillId="46" borderId="43" xfId="0" quotePrefix="1" applyNumberFormat="1" applyFont="1" applyFill="1" applyBorder="1" applyAlignment="1">
      <alignment horizontal="center" vertical="center"/>
    </xf>
    <xf numFmtId="0" fontId="84" fillId="44" borderId="48" xfId="0" applyFont="1" applyFill="1" applyBorder="1" applyAlignment="1">
      <alignment horizontal="left" vertical="center"/>
    </xf>
    <xf numFmtId="0" fontId="84" fillId="44" borderId="75" xfId="0" applyFont="1" applyFill="1" applyBorder="1" applyAlignment="1">
      <alignment horizontal="left" vertical="center"/>
    </xf>
    <xf numFmtId="0" fontId="84" fillId="44" borderId="74" xfId="0" applyFont="1" applyFill="1" applyBorder="1" applyAlignment="1">
      <alignment horizontal="left" vertical="center"/>
    </xf>
    <xf numFmtId="17" fontId="16" fillId="40" borderId="42" xfId="0" quotePrefix="1" applyNumberFormat="1" applyFont="1" applyFill="1" applyBorder="1" applyAlignment="1">
      <alignment horizontal="center" vertical="center"/>
    </xf>
    <xf numFmtId="0" fontId="16" fillId="40" borderId="50" xfId="0" applyFont="1" applyFill="1" applyBorder="1" applyAlignment="1">
      <alignment horizontal="center" vertical="center"/>
    </xf>
    <xf numFmtId="0" fontId="124" fillId="45" borderId="70" xfId="0" applyFont="1" applyFill="1" applyBorder="1" applyAlignment="1">
      <alignment horizontal="center" vertical="center"/>
    </xf>
    <xf numFmtId="0" fontId="63" fillId="0" borderId="40" xfId="0" applyFont="1" applyBorder="1" applyAlignment="1">
      <alignment horizontal="left" vertical="top" wrapText="1"/>
    </xf>
    <xf numFmtId="0" fontId="14" fillId="0" borderId="0" xfId="0" applyFont="1" applyAlignment="1">
      <alignment horizontal="left" vertical="top" wrapText="1"/>
    </xf>
    <xf numFmtId="0" fontId="1" fillId="0" borderId="40" xfId="0" applyFont="1" applyBorder="1" applyAlignment="1">
      <alignment horizontal="left" vertical="top" wrapText="1"/>
    </xf>
    <xf numFmtId="0" fontId="16" fillId="40" borderId="42" xfId="0" applyFont="1" applyFill="1" applyBorder="1" applyAlignment="1">
      <alignment horizontal="center" vertical="center"/>
    </xf>
    <xf numFmtId="0" fontId="14" fillId="0" borderId="40" xfId="0" applyFont="1" applyBorder="1" applyAlignment="1">
      <alignment horizontal="left" vertical="top"/>
    </xf>
    <xf numFmtId="0" fontId="16" fillId="40" borderId="36" xfId="0" applyFont="1" applyFill="1" applyBorder="1" applyAlignment="1">
      <alignment horizontal="center" vertical="center"/>
    </xf>
    <xf numFmtId="167" fontId="14" fillId="0" borderId="35" xfId="1" applyNumberFormat="1" applyFont="1" applyFill="1" applyBorder="1" applyAlignment="1">
      <alignment horizontal="center"/>
    </xf>
    <xf numFmtId="0" fontId="14" fillId="0" borderId="40" xfId="0" applyFont="1" applyBorder="1" applyAlignment="1">
      <alignment horizontal="left" vertical="center" wrapText="1"/>
    </xf>
    <xf numFmtId="0" fontId="16" fillId="40" borderId="43" xfId="0" applyFont="1" applyFill="1" applyBorder="1" applyAlignment="1">
      <alignment horizontal="center" vertical="center"/>
    </xf>
    <xf numFmtId="0" fontId="134" fillId="0" borderId="40" xfId="0" applyFont="1" applyBorder="1" applyAlignment="1">
      <alignment horizontal="left" vertical="top"/>
    </xf>
    <xf numFmtId="0" fontId="136" fillId="0" borderId="40" xfId="0" applyFont="1" applyBorder="1" applyAlignment="1">
      <alignment horizontal="left" vertical="top" wrapText="1"/>
    </xf>
    <xf numFmtId="0" fontId="16" fillId="46" borderId="50" xfId="0" applyFont="1" applyFill="1" applyBorder="1" applyAlignment="1">
      <alignment horizontal="center" vertical="center"/>
    </xf>
    <xf numFmtId="0" fontId="134" fillId="0" borderId="40" xfId="0" applyFont="1" applyBorder="1" applyAlignment="1">
      <alignment horizontal="justify" vertical="top" wrapText="1"/>
    </xf>
    <xf numFmtId="0" fontId="16" fillId="40" borderId="35" xfId="0" applyFont="1" applyFill="1" applyBorder="1" applyAlignment="1">
      <alignment horizontal="center" vertical="center"/>
    </xf>
    <xf numFmtId="0" fontId="84" fillId="44" borderId="38" xfId="0" applyFont="1" applyFill="1" applyBorder="1" applyAlignment="1">
      <alignment horizontal="left" vertical="center"/>
    </xf>
    <xf numFmtId="0" fontId="16" fillId="40" borderId="34" xfId="0" applyFont="1" applyFill="1" applyBorder="1" applyAlignment="1">
      <alignment horizontal="center" vertical="center" wrapText="1"/>
    </xf>
    <xf numFmtId="0" fontId="16" fillId="40" borderId="46" xfId="0" applyFont="1" applyFill="1" applyBorder="1" applyAlignment="1">
      <alignment horizontal="center" vertical="center"/>
    </xf>
    <xf numFmtId="0" fontId="16" fillId="40" borderId="41" xfId="0" applyFont="1" applyFill="1" applyBorder="1" applyAlignment="1">
      <alignment horizontal="left" vertical="center"/>
    </xf>
    <xf numFmtId="0" fontId="124" fillId="45" borderId="69" xfId="0" applyFont="1" applyFill="1" applyBorder="1" applyAlignment="1">
      <alignment vertical="center"/>
    </xf>
    <xf numFmtId="0" fontId="16" fillId="0" borderId="40" xfId="0" applyFont="1" applyBorder="1" applyAlignment="1">
      <alignment horizontal="left" vertical="center" wrapText="1"/>
    </xf>
    <xf numFmtId="0" fontId="14" fillId="0" borderId="42" xfId="0" applyFont="1" applyBorder="1" applyAlignment="1">
      <alignment horizontal="center" wrapText="1"/>
    </xf>
    <xf numFmtId="0" fontId="14" fillId="0" borderId="43" xfId="0" applyFont="1" applyBorder="1" applyAlignment="1">
      <alignment horizontal="center" wrapText="1"/>
    </xf>
    <xf numFmtId="0" fontId="14" fillId="0" borderId="42" xfId="0" applyFont="1" applyBorder="1" applyAlignment="1">
      <alignment horizontal="left" vertical="top"/>
    </xf>
    <xf numFmtId="0" fontId="14" fillId="0" borderId="44" xfId="0" applyFont="1" applyBorder="1" applyAlignment="1">
      <alignment horizontal="left" vertical="top"/>
    </xf>
    <xf numFmtId="0" fontId="14" fillId="0" borderId="42" xfId="0" applyFont="1" applyBorder="1" applyAlignment="1">
      <alignment horizontal="left" vertical="top" wrapText="1"/>
    </xf>
    <xf numFmtId="0" fontId="14" fillId="0" borderId="44" xfId="0" applyFont="1" applyBorder="1" applyAlignment="1">
      <alignment horizontal="left" vertical="top" wrapText="1"/>
    </xf>
    <xf numFmtId="0" fontId="16" fillId="40" borderId="40" xfId="0" applyFont="1" applyFill="1" applyBorder="1" applyAlignment="1">
      <alignment horizontal="left"/>
    </xf>
    <xf numFmtId="49" fontId="16" fillId="40" borderId="34" xfId="0" applyNumberFormat="1" applyFont="1" applyFill="1" applyBorder="1" applyAlignment="1">
      <alignment horizontal="center" vertical="center"/>
    </xf>
    <xf numFmtId="234" fontId="1" fillId="0" borderId="40" xfId="0" applyNumberFormat="1" applyFont="1" applyBorder="1" applyAlignment="1">
      <alignment horizontal="left"/>
    </xf>
    <xf numFmtId="0" fontId="14" fillId="0" borderId="40" xfId="0" applyFont="1" applyBorder="1" applyAlignment="1">
      <alignment vertical="top" wrapText="1"/>
    </xf>
    <xf numFmtId="0" fontId="84" fillId="44" borderId="39" xfId="0" applyFont="1" applyFill="1" applyBorder="1" applyAlignment="1">
      <alignment horizontal="left" vertical="center"/>
    </xf>
    <xf numFmtId="0" fontId="16" fillId="40" borderId="40" xfId="0" applyFont="1" applyFill="1" applyBorder="1" applyAlignment="1">
      <alignment horizontal="center" vertical="center"/>
    </xf>
    <xf numFmtId="168" fontId="14" fillId="0" borderId="40" xfId="0" applyNumberFormat="1" applyFont="1" applyBorder="1" applyAlignment="1">
      <alignment horizontal="right" vertical="center" wrapText="1"/>
    </xf>
    <xf numFmtId="0" fontId="14" fillId="0" borderId="40" xfId="0" applyFont="1" applyBorder="1" applyAlignment="1">
      <alignment horizontal="left" wrapText="1"/>
    </xf>
    <xf numFmtId="0" fontId="16" fillId="40" borderId="41" xfId="0" applyFont="1" applyFill="1" applyBorder="1" applyAlignment="1">
      <alignment horizontal="center" vertical="center"/>
    </xf>
    <xf numFmtId="0" fontId="16" fillId="0" borderId="42" xfId="0" applyFont="1" applyBorder="1" applyAlignment="1">
      <alignment horizontal="left"/>
    </xf>
    <xf numFmtId="0" fontId="16" fillId="0" borderId="43" xfId="0" applyFont="1" applyBorder="1" applyAlignment="1">
      <alignment horizontal="left"/>
    </xf>
    <xf numFmtId="0" fontId="16" fillId="0" borderId="44" xfId="0" applyFont="1" applyBorder="1" applyAlignment="1">
      <alignment horizontal="left"/>
    </xf>
    <xf numFmtId="0" fontId="84" fillId="44" borderId="42" xfId="0" applyFont="1" applyFill="1" applyBorder="1" applyAlignment="1">
      <alignment horizontal="left" vertical="center"/>
    </xf>
    <xf numFmtId="0" fontId="84" fillId="44" borderId="43" xfId="0" applyFont="1" applyFill="1" applyBorder="1" applyAlignment="1">
      <alignment horizontal="left" vertical="center"/>
    </xf>
    <xf numFmtId="0" fontId="84" fillId="44" borderId="44" xfId="0" applyFont="1" applyFill="1" applyBorder="1" applyAlignment="1">
      <alignment horizontal="left" vertical="center"/>
    </xf>
    <xf numFmtId="0" fontId="84" fillId="44" borderId="63" xfId="0" applyFont="1" applyFill="1" applyBorder="1" applyAlignment="1">
      <alignment horizontal="left" vertical="center"/>
    </xf>
    <xf numFmtId="0" fontId="84" fillId="44" borderId="64" xfId="0" applyFont="1" applyFill="1" applyBorder="1" applyAlignment="1">
      <alignment horizontal="left" vertical="center"/>
    </xf>
    <xf numFmtId="0" fontId="16" fillId="0" borderId="42" xfId="0" applyFont="1" applyBorder="1" applyAlignment="1">
      <alignment horizontal="left" vertical="center" wrapText="1"/>
    </xf>
    <xf numFmtId="0" fontId="16" fillId="0" borderId="43" xfId="0" applyFont="1" applyBorder="1" applyAlignment="1">
      <alignment horizontal="left" vertical="center" wrapText="1"/>
    </xf>
    <xf numFmtId="0" fontId="16" fillId="0" borderId="44" xfId="0" applyFont="1" applyBorder="1" applyAlignment="1">
      <alignment horizontal="left" vertical="center" wrapText="1"/>
    </xf>
    <xf numFmtId="0" fontId="63" fillId="0" borderId="51" xfId="0" applyFont="1" applyBorder="1" applyAlignment="1">
      <alignment horizontal="left" vertical="top" wrapText="1"/>
    </xf>
    <xf numFmtId="0" fontId="14" fillId="0" borderId="51" xfId="0" applyFont="1" applyBorder="1" applyAlignment="1">
      <alignment horizontal="left" vertical="top" wrapText="1"/>
    </xf>
    <xf numFmtId="0" fontId="16" fillId="40" borderId="44" xfId="0" applyFont="1" applyFill="1" applyBorder="1" applyAlignment="1">
      <alignment horizontal="center" vertical="center"/>
    </xf>
    <xf numFmtId="0" fontId="84" fillId="44" borderId="0" xfId="0" applyFont="1" applyFill="1" applyAlignment="1">
      <alignment horizontal="left" vertical="center"/>
    </xf>
    <xf numFmtId="0" fontId="14" fillId="0" borderId="42" xfId="0" applyFont="1" applyBorder="1" applyAlignment="1">
      <alignment horizontal="left" vertical="center" wrapText="1"/>
    </xf>
    <xf numFmtId="0" fontId="14" fillId="0" borderId="43" xfId="0" applyFont="1" applyBorder="1" applyAlignment="1">
      <alignment horizontal="left" vertical="center" wrapText="1"/>
    </xf>
    <xf numFmtId="0" fontId="14" fillId="0" borderId="44" xfId="0" applyFont="1" applyBorder="1" applyAlignment="1">
      <alignment horizontal="left" vertical="center" wrapText="1"/>
    </xf>
    <xf numFmtId="1" fontId="14" fillId="0" borderId="40" xfId="0" applyNumberFormat="1" applyFont="1" applyBorder="1" applyAlignment="1">
      <alignment horizontal="left" vertical="top" wrapText="1"/>
    </xf>
    <xf numFmtId="0" fontId="87" fillId="0" borderId="40" xfId="0" applyFont="1" applyBorder="1" applyAlignment="1">
      <alignment horizontal="left" vertical="center" wrapText="1"/>
    </xf>
    <xf numFmtId="9" fontId="14" fillId="0" borderId="51" xfId="508" applyFont="1" applyFill="1" applyBorder="1" applyAlignment="1">
      <alignment horizontal="center" vertical="center"/>
    </xf>
    <xf numFmtId="9" fontId="14" fillId="0" borderId="40" xfId="508" applyFont="1" applyFill="1" applyBorder="1" applyAlignment="1">
      <alignment horizontal="center" vertical="center"/>
    </xf>
    <xf numFmtId="1" fontId="16" fillId="2" borderId="40" xfId="0" applyNumberFormat="1" applyFont="1" applyFill="1" applyBorder="1" applyAlignment="1">
      <alignment horizontal="left"/>
    </xf>
    <xf numFmtId="1" fontId="16" fillId="0" borderId="65" xfId="0" applyNumberFormat="1" applyFont="1" applyBorder="1" applyAlignment="1">
      <alignment horizontal="left"/>
    </xf>
    <xf numFmtId="1" fontId="16" fillId="0" borderId="53" xfId="0" applyNumberFormat="1" applyFont="1" applyBorder="1" applyAlignment="1">
      <alignment horizontal="left"/>
    </xf>
    <xf numFmtId="0" fontId="14" fillId="0" borderId="40" xfId="0" applyFont="1" applyBorder="1" applyAlignment="1">
      <alignment horizontal="center" vertical="center"/>
    </xf>
    <xf numFmtId="0" fontId="16" fillId="0" borderId="42" xfId="0" applyFont="1" applyBorder="1" applyAlignment="1">
      <alignment horizontal="left" vertical="top" wrapText="1"/>
    </xf>
    <xf numFmtId="0" fontId="16" fillId="0" borderId="43" xfId="0" applyFont="1" applyBorder="1" applyAlignment="1">
      <alignment horizontal="left" vertical="top" wrapText="1"/>
    </xf>
    <xf numFmtId="0" fontId="16" fillId="0" borderId="44" xfId="0" applyFont="1" applyBorder="1" applyAlignment="1">
      <alignment horizontal="left" vertical="top" wrapText="1"/>
    </xf>
    <xf numFmtId="0" fontId="16" fillId="0" borderId="65" xfId="0" applyFont="1" applyBorder="1" applyAlignment="1">
      <alignment horizontal="left"/>
    </xf>
    <xf numFmtId="0" fontId="16" fillId="0" borderId="53" xfId="0" applyFont="1" applyBorder="1" applyAlignment="1">
      <alignment horizontal="left"/>
    </xf>
    <xf numFmtId="0" fontId="16" fillId="0" borderId="66" xfId="0" applyFont="1" applyBorder="1" applyAlignment="1">
      <alignment horizontal="left"/>
    </xf>
    <xf numFmtId="1" fontId="14" fillId="0" borderId="42" xfId="0" applyNumberFormat="1" applyFont="1" applyBorder="1" applyAlignment="1">
      <alignment horizontal="left" vertical="top" wrapText="1"/>
    </xf>
    <xf numFmtId="1" fontId="14" fillId="0" borderId="43" xfId="0" applyNumberFormat="1" applyFont="1" applyBorder="1" applyAlignment="1">
      <alignment horizontal="left" vertical="top" wrapText="1"/>
    </xf>
    <xf numFmtId="1" fontId="14" fillId="0" borderId="44" xfId="0" applyNumberFormat="1" applyFont="1" applyBorder="1" applyAlignment="1">
      <alignment horizontal="left" vertical="top" wrapText="1"/>
    </xf>
    <xf numFmtId="0" fontId="14" fillId="0" borderId="40" xfId="0" applyFont="1" applyBorder="1" applyAlignment="1">
      <alignment horizontal="left" vertical="center"/>
    </xf>
    <xf numFmtId="0" fontId="14" fillId="0" borderId="40" xfId="0" applyFont="1" applyBorder="1" applyAlignment="1">
      <alignment horizontal="left"/>
    </xf>
    <xf numFmtId="233" fontId="31" fillId="0" borderId="42" xfId="535" applyNumberFormat="1" applyFont="1" applyFill="1" applyBorder="1" applyAlignment="1">
      <alignment horizontal="center" vertical="center" wrapText="1"/>
    </xf>
    <xf numFmtId="233" fontId="31" fillId="0" borderId="43" xfId="535" applyNumberFormat="1" applyFont="1" applyFill="1" applyBorder="1" applyAlignment="1">
      <alignment horizontal="center" vertical="center" wrapText="1"/>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4"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44" xfId="0" applyFont="1" applyBorder="1" applyAlignment="1">
      <alignment horizontal="center" vertical="center" wrapText="1"/>
    </xf>
    <xf numFmtId="233" fontId="31" fillId="0" borderId="42" xfId="535" applyNumberFormat="1" applyFont="1" applyFill="1" applyBorder="1" applyAlignment="1">
      <alignment horizontal="center" wrapText="1"/>
    </xf>
    <xf numFmtId="233" fontId="31" fillId="0" borderId="43" xfId="535" applyNumberFormat="1" applyFont="1" applyFill="1" applyBorder="1" applyAlignment="1">
      <alignment horizontal="center" wrapText="1"/>
    </xf>
    <xf numFmtId="233" fontId="31" fillId="0" borderId="44" xfId="535" applyNumberFormat="1" applyFont="1" applyFill="1" applyBorder="1" applyAlignment="1">
      <alignment horizontal="center" wrapText="1"/>
    </xf>
    <xf numFmtId="0" fontId="14" fillId="0" borderId="43" xfId="0" applyFont="1" applyBorder="1" applyAlignment="1">
      <alignment horizontal="left" wrapText="1"/>
    </xf>
    <xf numFmtId="0" fontId="14" fillId="0" borderId="44" xfId="0" applyFont="1" applyBorder="1" applyAlignment="1">
      <alignment horizontal="left" wrapText="1"/>
    </xf>
    <xf numFmtId="0" fontId="13" fillId="0" borderId="0" xfId="2" applyBorder="1" applyAlignment="1">
      <alignment horizontal="left"/>
    </xf>
    <xf numFmtId="0" fontId="13" fillId="0" borderId="61" xfId="2" applyBorder="1" applyAlignment="1">
      <alignment horizontal="left"/>
    </xf>
    <xf numFmtId="0" fontId="13" fillId="0" borderId="0" xfId="2" applyFill="1" applyBorder="1" applyAlignment="1">
      <alignment horizontal="left" wrapText="1"/>
    </xf>
    <xf numFmtId="0" fontId="13" fillId="0" borderId="61" xfId="2" applyFill="1" applyBorder="1" applyAlignment="1">
      <alignment horizontal="left" wrapText="1"/>
    </xf>
    <xf numFmtId="0" fontId="14" fillId="0" borderId="42" xfId="0" applyFont="1" applyBorder="1" applyAlignment="1">
      <alignment horizontal="left" wrapText="1"/>
    </xf>
    <xf numFmtId="167" fontId="31" fillId="42" borderId="42" xfId="0" applyNumberFormat="1" applyFont="1" applyFill="1" applyBorder="1" applyAlignment="1">
      <alignment horizontal="center" wrapText="1"/>
    </xf>
    <xf numFmtId="167" fontId="31" fillId="42" borderId="43" xfId="0" applyNumberFormat="1" applyFont="1" applyFill="1" applyBorder="1" applyAlignment="1">
      <alignment horizontal="center" wrapText="1"/>
    </xf>
    <xf numFmtId="167" fontId="31" fillId="42" borderId="44" xfId="0" applyNumberFormat="1" applyFont="1" applyFill="1" applyBorder="1" applyAlignment="1">
      <alignment horizontal="center" wrapText="1"/>
    </xf>
    <xf numFmtId="0" fontId="14" fillId="0" borderId="65" xfId="0" applyFont="1" applyBorder="1" applyAlignment="1">
      <alignment horizontal="right" vertical="top"/>
    </xf>
    <xf numFmtId="0" fontId="14" fillId="0" borderId="45" xfId="0" applyFont="1" applyBorder="1" applyAlignment="1">
      <alignment horizontal="right" vertical="top"/>
    </xf>
    <xf numFmtId="0" fontId="14" fillId="0" borderId="52" xfId="0" applyFont="1" applyBorder="1" applyAlignment="1">
      <alignment horizontal="right" vertical="top"/>
    </xf>
    <xf numFmtId="0" fontId="14" fillId="0" borderId="49" xfId="0" applyFont="1" applyBorder="1" applyAlignment="1">
      <alignment horizontal="right" vertical="top"/>
    </xf>
    <xf numFmtId="0" fontId="14" fillId="0" borderId="49" xfId="0" applyFont="1" applyBorder="1" applyAlignment="1">
      <alignment horizontal="left" wrapText="1"/>
    </xf>
    <xf numFmtId="0" fontId="14" fillId="0" borderId="50" xfId="0" applyFont="1" applyBorder="1" applyAlignment="1">
      <alignment horizontal="left" wrapText="1"/>
    </xf>
    <xf numFmtId="0" fontId="14" fillId="0" borderId="73" xfId="0" applyFont="1" applyBorder="1" applyAlignment="1">
      <alignment horizontal="left" wrapText="1"/>
    </xf>
    <xf numFmtId="0" fontId="110" fillId="0" borderId="0" xfId="2" applyFont="1" applyAlignment="1">
      <alignment vertical="top" wrapText="1"/>
    </xf>
    <xf numFmtId="0" fontId="84" fillId="44" borderId="45" xfId="0" applyFont="1" applyFill="1" applyBorder="1" applyAlignment="1">
      <alignment horizontal="left" vertical="center"/>
    </xf>
    <xf numFmtId="0" fontId="63" fillId="0" borderId="41" xfId="0" applyFont="1" applyBorder="1" applyAlignment="1">
      <alignment horizontal="right" vertical="center" wrapText="1"/>
    </xf>
    <xf numFmtId="0" fontId="63" fillId="0" borderId="52" xfId="0" applyFont="1" applyBorder="1" applyAlignment="1">
      <alignment horizontal="right" vertical="center" wrapText="1"/>
    </xf>
    <xf numFmtId="0" fontId="63" fillId="0" borderId="51" xfId="0" applyFont="1" applyBorder="1" applyAlignment="1">
      <alignment horizontal="right" vertical="center" wrapText="1"/>
    </xf>
    <xf numFmtId="0" fontId="110" fillId="0" borderId="50" xfId="2" applyFont="1" applyBorder="1" applyAlignment="1">
      <alignment horizontal="left" vertical="top" wrapText="1"/>
    </xf>
    <xf numFmtId="0" fontId="110" fillId="0" borderId="53" xfId="2" applyFont="1" applyBorder="1" applyAlignment="1">
      <alignment horizontal="left" vertical="top" wrapText="1"/>
    </xf>
    <xf numFmtId="0" fontId="110" fillId="0" borderId="0" xfId="2" applyFont="1" applyAlignment="1">
      <alignment horizontal="left" vertical="top" wrapText="1"/>
    </xf>
    <xf numFmtId="0" fontId="14" fillId="0" borderId="43" xfId="0" applyFont="1" applyBorder="1" applyAlignment="1">
      <alignment horizontal="left" vertical="top"/>
    </xf>
    <xf numFmtId="0" fontId="84" fillId="44" borderId="62" xfId="0" applyFont="1" applyFill="1" applyBorder="1" applyAlignment="1">
      <alignment horizontal="left" vertical="center" wrapText="1"/>
    </xf>
    <xf numFmtId="0" fontId="84" fillId="44" borderId="50" xfId="0" applyFont="1" applyFill="1" applyBorder="1" applyAlignment="1">
      <alignment horizontal="left" vertical="center" wrapText="1"/>
    </xf>
    <xf numFmtId="0" fontId="16" fillId="43" borderId="42" xfId="0" applyFont="1" applyFill="1" applyBorder="1" applyAlignment="1">
      <alignment horizontal="left" vertical="top" wrapText="1"/>
    </xf>
    <xf numFmtId="0" fontId="16" fillId="43" borderId="43" xfId="0" applyFont="1" applyFill="1" applyBorder="1" applyAlignment="1">
      <alignment horizontal="left" vertical="top" wrapText="1"/>
    </xf>
    <xf numFmtId="0" fontId="106" fillId="0" borderId="0" xfId="0" applyFont="1" applyAlignment="1">
      <alignment horizontal="center" vertical="center"/>
    </xf>
    <xf numFmtId="0" fontId="106" fillId="0" borderId="50" xfId="0" applyFont="1" applyBorder="1" applyAlignment="1">
      <alignment horizontal="center" vertical="center"/>
    </xf>
    <xf numFmtId="0" fontId="16" fillId="40" borderId="51" xfId="0" applyFont="1" applyFill="1" applyBorder="1" applyAlignment="1">
      <alignment horizontal="center" vertical="center"/>
    </xf>
    <xf numFmtId="0" fontId="63" fillId="0" borderId="40" xfId="0" applyFont="1" applyBorder="1" applyAlignment="1">
      <alignment horizontal="left" vertical="top"/>
    </xf>
    <xf numFmtId="0" fontId="16" fillId="43" borderId="40" xfId="0" applyFont="1" applyFill="1" applyBorder="1" applyAlignment="1">
      <alignment horizontal="left"/>
    </xf>
    <xf numFmtId="3" fontId="134" fillId="0" borderId="42" xfId="0" applyNumberFormat="1" applyFont="1" applyBorder="1" applyAlignment="1">
      <alignment horizontal="center" vertical="center"/>
    </xf>
    <xf numFmtId="3" fontId="134" fillId="0" borderId="44" xfId="0" applyNumberFormat="1" applyFont="1" applyBorder="1" applyAlignment="1">
      <alignment horizontal="center" vertical="center"/>
    </xf>
    <xf numFmtId="0" fontId="84" fillId="44" borderId="49" xfId="0" applyFont="1" applyFill="1" applyBorder="1" applyAlignment="1">
      <alignment horizontal="left" vertical="center"/>
    </xf>
    <xf numFmtId="0" fontId="84" fillId="44" borderId="50" xfId="0" applyFont="1" applyFill="1" applyBorder="1" applyAlignment="1">
      <alignment horizontal="left" vertical="center"/>
    </xf>
    <xf numFmtId="3" fontId="14" fillId="0" borderId="40" xfId="0" applyNumberFormat="1" applyFont="1" applyBorder="1" applyAlignment="1">
      <alignment horizontal="center" vertical="center"/>
    </xf>
    <xf numFmtId="0" fontId="14" fillId="0" borderId="42" xfId="0" applyFont="1" applyBorder="1" applyAlignment="1">
      <alignment horizontal="left"/>
    </xf>
    <xf numFmtId="0" fontId="14" fillId="0" borderId="43" xfId="0" applyFont="1" applyBorder="1" applyAlignment="1">
      <alignment horizontal="left"/>
    </xf>
    <xf numFmtId="0" fontId="14" fillId="0" borderId="44" xfId="0" applyFont="1" applyBorder="1" applyAlignment="1">
      <alignment horizontal="left"/>
    </xf>
    <xf numFmtId="49" fontId="133" fillId="40" borderId="42" xfId="0" applyNumberFormat="1" applyFont="1" applyFill="1" applyBorder="1" applyAlignment="1">
      <alignment horizontal="center" vertical="center"/>
    </xf>
    <xf numFmtId="49" fontId="133" fillId="40" borderId="43" xfId="0" applyNumberFormat="1" applyFont="1" applyFill="1" applyBorder="1" applyAlignment="1">
      <alignment horizontal="center" vertical="center"/>
    </xf>
    <xf numFmtId="0" fontId="133" fillId="40" borderId="42" xfId="0" applyFont="1" applyFill="1" applyBorder="1" applyAlignment="1">
      <alignment horizontal="center" vertical="center"/>
    </xf>
    <xf numFmtId="0" fontId="133" fillId="40" borderId="43" xfId="0" applyFont="1" applyFill="1" applyBorder="1" applyAlignment="1">
      <alignment horizontal="center" vertical="center"/>
    </xf>
    <xf numFmtId="0" fontId="135" fillId="44" borderId="42" xfId="0" applyFont="1" applyFill="1" applyBorder="1" applyAlignment="1">
      <alignment horizontal="left" vertical="center"/>
    </xf>
    <xf numFmtId="0" fontId="135" fillId="44" borderId="43" xfId="0" applyFont="1" applyFill="1" applyBorder="1" applyAlignment="1">
      <alignment horizontal="left" vertical="center"/>
    </xf>
    <xf numFmtId="0" fontId="136" fillId="0" borderId="42" xfId="0" applyFont="1" applyBorder="1" applyAlignment="1">
      <alignment horizontal="left" vertical="top" wrapText="1"/>
    </xf>
    <xf numFmtId="0" fontId="136" fillId="0" borderId="43" xfId="0" applyFont="1" applyBorder="1" applyAlignment="1">
      <alignment horizontal="left" vertical="top" wrapText="1"/>
    </xf>
    <xf numFmtId="0" fontId="136" fillId="0" borderId="44" xfId="0" applyFont="1" applyBorder="1" applyAlignment="1">
      <alignment horizontal="left" vertical="top" wrapText="1"/>
    </xf>
    <xf numFmtId="0" fontId="16" fillId="0" borderId="49" xfId="0" applyFont="1" applyBorder="1" applyAlignment="1">
      <alignment horizontal="left"/>
    </xf>
    <xf numFmtId="0" fontId="16" fillId="0" borderId="50" xfId="0" applyFont="1" applyBorder="1" applyAlignment="1">
      <alignment horizontal="left"/>
    </xf>
  </cellXfs>
  <cellStyles count="603">
    <cellStyle name=" 1" xfId="12" xr:uid="{4E7E084C-160B-45DB-8CA8-31291308988D}"/>
    <cellStyle name="_~8463481" xfId="162" xr:uid="{0067234D-ADB1-468D-93C2-AAB3801787B8}"/>
    <cellStyle name="_09-11BSR assumptions summary" xfId="163" xr:uid="{0D356E37-3100-4509-B935-29E57B9C7173}"/>
    <cellStyle name="_2008 BSR Life Insurance Summary" xfId="164" xr:uid="{569E3D6A-D562-4319-AD90-694D59F7CFE9}"/>
    <cellStyle name="_2008 Financial Stmts_Part 2" xfId="165" xr:uid="{DFD6D659-3040-4902-B43F-B1E894AB87CA}"/>
    <cellStyle name="_2009 Revenue Plan v1 (3)" xfId="166" xr:uid="{042DFFAC-CF93-42E3-9D25-1A6D7CFA8CFF}"/>
    <cellStyle name="_2009-09 FY HY Comparison" xfId="167" xr:uid="{A0E13478-D7C4-422E-BF66-E76F8FBA0085}"/>
    <cellStyle name="_2010-02 NIM Graphs" xfId="168" xr:uid="{61A0B4BD-E95F-4178-912F-C8872E6495E4}"/>
    <cellStyle name="_AE Restatement FY09 Method - Jun 08 Forecast 170708" xfId="169" xr:uid="{6B2455F6-A4A1-4AC2-A70B-E1D854DFEE48}"/>
    <cellStyle name="_ASX 2008 Drivers" xfId="170" xr:uid="{AFE69A01-0BED-4D9F-A437-A45B744962B1}"/>
    <cellStyle name="_ASX NIM Graphs" xfId="171" xr:uid="{F8423247-4ECE-4836-B0C5-9022322493D6}"/>
    <cellStyle name="_ASX Sept-08 Actual Run - Life" xfId="172" xr:uid="{52C81A4E-771A-485A-BB4D-5C429B1BA9A0}"/>
    <cellStyle name="_CE Annotations" xfId="173" xr:uid="{6C7D58FA-3AAA-4797-A1FD-EE9CEEF85704}"/>
    <cellStyle name="_Copy of 2008-09 Spot Balance Sheet_MA" xfId="174" xr:uid="{FD37EF5E-B6D6-4A7A-8FF6-DF18E8716A99}"/>
    <cellStyle name="_Copy of Lindsay FairValueAcquisitionAcqSchedule_22.04.09_WBC mapping" xfId="175" xr:uid="{D2C28167-67A8-42AF-9391-3098AAE74888}"/>
    <cellStyle name="_Core Earnings Rec  Summary - Mar09 delink" xfId="176" xr:uid="{B593FD1D-5F77-4DFE-9A39-840514AF3778}"/>
    <cellStyle name="_Core Earnings Rec  Summary - Mar09 delink 300409" xfId="177" xr:uid="{D3886B25-C204-496E-ADE3-229AACD28DA8}"/>
    <cellStyle name="_CR" xfId="178" xr:uid="{73949F4E-9AE8-4898-99FB-8547DF0BCC00}"/>
    <cellStyle name="_CSD" xfId="179" xr:uid="{177F12BA-7ECA-4538-8908-E16D60220EED}"/>
    <cellStyle name="_Data FF Mth" xfId="180" xr:uid="{2E8285FA-D57D-4529-9EF0-28C321269E61}"/>
    <cellStyle name="_Data FF YTD" xfId="181" xr:uid="{EE21C853-3D42-48BA-85EC-2E977F8E5A80}"/>
    <cellStyle name="_DebtIssues&amp;BillAcceptances" xfId="182" xr:uid="{CEBEFA72-B261-4A02-B5B8-D3657E6B44CA}"/>
    <cellStyle name="_division_FY10 Investment Plan" xfId="183" xr:uid="{628D95F8-4C42-4C5B-B8C1-61A50FC1FD83}"/>
    <cellStyle name="_EO Submissions Rd 2 - v081008a (2)" xfId="184" xr:uid="{DCECE0B9-11FB-42C4-BC7F-E9085E2124CD}"/>
    <cellStyle name="_Fair Value Amortisation profile 2H09" xfId="185" xr:uid="{4F5E0172-F437-456B-9153-21806DC947E1}"/>
    <cellStyle name="_FF_FUM_Flows_Report" xfId="186" xr:uid="{D54688C1-C401-4E21-A0E9-3135DED4A0F5}"/>
    <cellStyle name="_Forecast P&amp;L July WD16" xfId="187" xr:uid="{7FB318EC-BEBF-44B5-AB62-9B35B07244A5}"/>
    <cellStyle name="_FTE" xfId="188" xr:uid="{2BE6512A-1602-4D44-B1D6-72031C973E65}"/>
    <cellStyle name="_FY09 Final Plan post Rebase_NOM Nov 08 221208" xfId="189" xr:uid="{A30D5ADE-F837-4F8C-AB70-7BFE66D38B59}"/>
    <cellStyle name="_GFP Reporting Pack Nov 09" xfId="190" xr:uid="{503E3E51-3190-4101-A215-3EC289A26B01}"/>
    <cellStyle name="_Group KPI Plan Pack 101208" xfId="191" xr:uid="{29F840B6-FD40-4016-B306-6F2798B5C158}"/>
    <cellStyle name="_GROUP MARGIN ANALYSIS - 1H10 120410" xfId="192" xr:uid="{893621F4-B861-4C6F-9616-6FDEF8F18CE6}"/>
    <cellStyle name="_Group Risk ASX Reporting Pack FY10" xfId="193" xr:uid="{8D9A0C87-942E-40A8-9369-B544FD8E2F59}"/>
    <cellStyle name="_Header" xfId="13" xr:uid="{CD5068EE-F746-4884-B8E7-0F6912ED64CF}"/>
    <cellStyle name="_Impact of SIPs on divisional growth rates 1H10" xfId="194" xr:uid="{E0BBE68E-F101-4223-B68E-CD1DD087ECF2}"/>
    <cellStyle name="_Income Expense Template Sept-08 Actual - Life (2)" xfId="195" xr:uid="{923025E8-9F22-4306-94B0-DEED71D75027}"/>
    <cellStyle name="_IPW template software consol Dec 07 draft" xfId="196" xr:uid="{9DCE5DA3-9E39-4080-AFF9-EA6E4B04C494}"/>
    <cellStyle name="_ISOL BSR Model" xfId="197" xr:uid="{FB7B493F-DFAF-48F3-A2DA-5E5BAD295953}"/>
    <cellStyle name="_ISOL FY07 TP Revenue" xfId="198" xr:uid="{7FD357BD-C622-4640-9103-E4EF118DAC10}"/>
    <cellStyle name="_James Mitchell_BSR_08_BTFG_briefing_v2 (Insurance)" xfId="199" xr:uid="{95FBF1D3-E8F8-4566-ABF1-6FBE2297A394}"/>
    <cellStyle name="_Linda Koemolontang - AH 211009" xfId="200" xr:uid="{E8761152-EA4F-4D9A-BAF3-6811FBD36CB0}"/>
    <cellStyle name="_Link Area Bottom Right" xfId="14" xr:uid="{72E0DA97-8552-4EC3-82B4-7EBE2707F993}"/>
    <cellStyle name="_Link Area Bottom Right_2008 Financial Stmts_Part 2" xfId="15" xr:uid="{A174FC5C-8640-4241-AA07-9ECD93E9EAFF}"/>
    <cellStyle name="_Link Area Bottom Right_2008 Financial Stmts_Part 2." xfId="16" xr:uid="{6E19D546-BB8D-4EC8-A6F0-58DA090A98D3}"/>
    <cellStyle name="_Link Area Top Left" xfId="17" xr:uid="{74059AC6-8ABD-46CD-9015-CF10AC37681A}"/>
    <cellStyle name="_Link Area Top Left_2008 Financial Stmts_Part 2" xfId="18" xr:uid="{B15E0CEB-FEC0-4B86-B1AE-7B9BB86457F6}"/>
    <cellStyle name="_Link Area Top Left_2008 Financial Stmts_Part 2." xfId="19" xr:uid="{359A3520-1F3A-4F43-8973-6E3878CC7029}"/>
    <cellStyle name="_LoW Sales Trends" xfId="201" xr:uid="{A4CEB00D-E7A0-48EF-893A-F862543BFCA1}"/>
    <cellStyle name="_Master Project List Consolidated 081007 - RBB" xfId="202" xr:uid="{388EA52D-21A7-4D3D-ACB3-CBB1D068E5D3}"/>
    <cellStyle name="_Master Project List Consolidated 081008 - RBB v1" xfId="203" xr:uid="{E872A43F-6EDB-4CB4-B6F5-8A0BB2499D21}"/>
    <cellStyle name="_Master Project List Consolidated 081008 -IT v1" xfId="204" xr:uid="{92681A73-DBC6-45D1-9373-7F888C6D8141}"/>
    <cellStyle name="_Master Project List Consolidated 081014 - All" xfId="205" xr:uid="{29CF7D33-9D1C-4BDD-943D-3CC2E423A111}"/>
    <cellStyle name="_Monthly ConSol Report Phased - Sep.08" xfId="206" xr:uid="{096E6019-659A-455D-B9EB-13A01626B55C}"/>
    <cellStyle name="_NIM Waterfall 2H09ASX" xfId="207" xr:uid="{F430627F-480D-4680-9C40-836BB0F9D83B}"/>
    <cellStyle name="_Non II ASX Reporting Pack FY10" xfId="208" xr:uid="{A47FC8DB-C631-4028-A9F3-E7DC27A58626}"/>
    <cellStyle name="_Note 22 - Debt Issues - GADJ - Sep 08 LG Sign Off" xfId="209" xr:uid="{9B4EC066-E1D8-4F3D-B2BD-0A0FA2380536}"/>
    <cellStyle name="_Note 37 - Assets pledged - David Zheng - James Tamvakolos" xfId="210" xr:uid="{FFFC170B-735D-4C56-8BE2-AA4A91F5E1CC}"/>
    <cellStyle name="_Note 37 - Template - Assets pledged" xfId="211" xr:uid="{186205EB-DFEE-44A7-81C2-6518D61B705C}"/>
    <cellStyle name="_Operating Expenses ASX Reporting Pack FY10" xfId="212" xr:uid="{23BE9727-0A8D-46C0-94A1-D68BA70DE95F}"/>
    <cellStyle name="_P&amp;O_RBB Product Spreads - 2009 - September - New" xfId="213" xr:uid="{2FAD78E1-3E03-4A33-A447-904DBEB83D01}"/>
    <cellStyle name="_P&amp;OProdSpreadsFY10FebYTD" xfId="214" xr:uid="{E87EC25C-E127-414D-BDAC-18549D243387}"/>
    <cellStyle name="_Proforma Forecast FY HY Report MMM-YY" xfId="215" xr:uid="{7A5F2ECB-89BA-476A-B838-4A555E3B9DCB}"/>
    <cellStyle name="_Revenue Analysis ASX Jul 09" xfId="216" xr:uid="{1FA6DBE1-327B-40E9-9B36-71EBAFA67851}"/>
    <cellStyle name="_SFL Sales BPR" xfId="217" xr:uid="{86268C43-71ED-4300-A1DA-390BB7476C42}"/>
    <cellStyle name="_SFL Sales BPR (Dec)" xfId="218" xr:uid="{7771ADBB-A4AA-42AF-AD0D-D4CC6AAB0ED3}"/>
    <cellStyle name="_SFL Sales BPR Nov (Brief)" xfId="219" xr:uid="{6E84C530-FA2C-4776-AF61-7B000D56257C}"/>
    <cellStyle name="_SGB Consolidated Model v1.0" xfId="220" xr:uid="{5556958E-964A-46DA-8493-DD48CF4C989C}"/>
    <cellStyle name="_Sheet2" xfId="221" xr:uid="{09936BAE-C304-41F0-B7D1-67FA8C63C59E}"/>
    <cellStyle name="_TheBridgev2" xfId="222" xr:uid="{8093B4DD-48DF-4363-BB39-4AFA5A0AB68D}"/>
    <cellStyle name="_WIB_MasterProjectListConsolidated_081013_1900" xfId="223" xr:uid="{A80DF5FE-C9A7-4CBF-8D2B-962536A1553D}"/>
    <cellStyle name="=C:\WINDOWS\SYSTEM32\COMMAND.COM" xfId="20" xr:uid="{4032AEB3-2513-448E-9CE0-AC22EED0EF7A}"/>
    <cellStyle name="=C:\WINNT\SYSTEM32\COMMAND.COM" xfId="224" xr:uid="{DD3A021F-050C-4C38-B7D9-C275A4DB05B5}"/>
    <cellStyle name="=C:\WINNT\SYSTEM32\COMMAND.COM 2" xfId="225" xr:uid="{7CB5A9FD-10A5-4495-B1F6-2BF3754D7F8A}"/>
    <cellStyle name="•W?_Pacific Region P&amp;L" xfId="21" xr:uid="{AE7CE903-083B-4585-B225-CD6AA3786CDF}"/>
    <cellStyle name="•W€_Pacific Region P&amp;L" xfId="226" xr:uid="{E4D6BB01-1C4A-464B-8287-6B7048115BEA}"/>
    <cellStyle name="•W_Pacific Region P&amp;L" xfId="22" xr:uid="{D9C70D89-702D-4402-9749-821619065090}"/>
    <cellStyle name="20 % - Akzent1" xfId="536" xr:uid="{7E6FCB89-D396-45C9-8938-E9940329A8AA}"/>
    <cellStyle name="20 % - Akzent2" xfId="537" xr:uid="{631F9EB8-0D6A-484B-A7ED-D856592269E0}"/>
    <cellStyle name="20 % - Akzent3" xfId="538" xr:uid="{00C7C932-1D87-4041-8A64-459AE4FD235E}"/>
    <cellStyle name="20 % - Akzent4" xfId="539" xr:uid="{ED7AC31E-60D6-489A-8290-F19D824AB819}"/>
    <cellStyle name="20 % - Akzent5" xfId="540" xr:uid="{0ADD3146-3C5A-4602-88DF-F958EF29B088}"/>
    <cellStyle name="20 % - Akzent6" xfId="541" xr:uid="{2C0609E3-1ADC-4228-A0E4-C28219B1C470}"/>
    <cellStyle name="20% - Accent1 2" xfId="227" xr:uid="{5E29ED79-0021-43A0-8F76-0677B721AD95}"/>
    <cellStyle name="20% - Accent2 2" xfId="228" xr:uid="{57F06B64-097C-4AF1-83B7-D698B145A37F}"/>
    <cellStyle name="20% - Accent3 2" xfId="229" xr:uid="{A79DD3AE-A1C9-43E6-884B-39E28CB1CEC4}"/>
    <cellStyle name="20% - Accent4 2" xfId="230" xr:uid="{78EBD873-1097-4FC1-A5C1-3E7C544310A0}"/>
    <cellStyle name="20% - Accent5 2" xfId="231" xr:uid="{660C577B-F697-454C-92BF-47C5A8BE3927}"/>
    <cellStyle name="20% - Accent6 2" xfId="232" xr:uid="{F3EEA1FA-4E66-4F13-9C26-1F82ED80DC90}"/>
    <cellStyle name="40 % - Akzent1" xfId="542" xr:uid="{5DE8448F-5F2B-4CC7-BAAA-190E7778AF3D}"/>
    <cellStyle name="40 % - Akzent2" xfId="543" xr:uid="{81D2CF6A-4ABA-48F0-A7CF-317742C9EBA4}"/>
    <cellStyle name="40 % - Akzent3" xfId="544" xr:uid="{B861D924-6D8E-40EA-9C5C-377F04C73125}"/>
    <cellStyle name="40 % - Akzent4" xfId="545" xr:uid="{1031E771-A2FF-4FA0-84AE-DE17646328BA}"/>
    <cellStyle name="40 % - Akzent5" xfId="546" xr:uid="{09CE6CFF-F84F-4B4D-97F0-2390E7C9229F}"/>
    <cellStyle name="40 % - Akzent6" xfId="547" xr:uid="{B28BE1CD-4812-4255-B3DC-F2266121D257}"/>
    <cellStyle name="40% - Accent1 2" xfId="233" xr:uid="{4087688A-B33B-4970-B48A-E6BF2150D5EB}"/>
    <cellStyle name="40% - Accent2 2" xfId="234" xr:uid="{ED52A87E-81F7-4B52-9CE9-D3B64BAA4BDC}"/>
    <cellStyle name="40% - Accent3 2" xfId="235" xr:uid="{688D955D-6BCA-47B9-8643-08E5E38231FD}"/>
    <cellStyle name="40% - Accent4 2" xfId="236" xr:uid="{CFBCD7AD-88F0-4CB8-AD0C-59949877BDBC}"/>
    <cellStyle name="40% - Accent5 2" xfId="237" xr:uid="{8F0ABEAD-0BAA-446F-A365-93978C6E1E9E}"/>
    <cellStyle name="40% - Accent6 2" xfId="238" xr:uid="{185EFAE1-FE81-4733-B80A-CD3118EFF4BA}"/>
    <cellStyle name="60 % - Akzent1" xfId="548" xr:uid="{DF777486-E4B7-4DC4-828F-F7DCC9E86578}"/>
    <cellStyle name="60 % - Akzent2" xfId="549" xr:uid="{4118E703-B5AF-4DD9-8303-FD809F0353A7}"/>
    <cellStyle name="60 % - Akzent3" xfId="550" xr:uid="{13DFC711-589F-48EC-85B6-1EB1E165255C}"/>
    <cellStyle name="60 % - Akzent4" xfId="551" xr:uid="{00859931-2031-4A0C-925F-04809FAA404D}"/>
    <cellStyle name="60 % - Akzent5" xfId="552" xr:uid="{FD1935CD-BC3D-4923-BC7B-ED2A8012293F}"/>
    <cellStyle name="60 % - Akzent6" xfId="553" xr:uid="{417B67D4-3EBA-4B93-BD95-884EF28EB618}"/>
    <cellStyle name="60% - Accent1 2" xfId="239" xr:uid="{62281F33-A04F-4801-A0B3-A14A6CF6D97B}"/>
    <cellStyle name="60% - Accent2 2" xfId="240" xr:uid="{E2545390-300C-44DA-8792-DD192526F021}"/>
    <cellStyle name="60% - Accent3 2" xfId="241" xr:uid="{13838A36-1016-4668-87CE-89EFC3CB615F}"/>
    <cellStyle name="60% - Accent4 2" xfId="242" xr:uid="{26FB9824-F66E-47A3-9C9C-FD9CF66AA9EF}"/>
    <cellStyle name="60% - Accent5 2" xfId="243" xr:uid="{68D9D4C0-D8FC-40D5-B4FB-BC5807E330BE}"/>
    <cellStyle name="60% - Accent6 2" xfId="244" xr:uid="{46183085-1852-4339-8F37-6783D33893CC}"/>
    <cellStyle name="Accent1 2" xfId="245" xr:uid="{816F7035-E2E9-4E73-85FB-5F63AE11186A}"/>
    <cellStyle name="Accent2 2" xfId="246" xr:uid="{6D7F5D05-B9AA-4E8B-819D-7D7D18DEEA32}"/>
    <cellStyle name="Accent3 2" xfId="247" xr:uid="{64AD6390-C1EA-423A-95CB-86F9948B20E1}"/>
    <cellStyle name="Accent4 2" xfId="248" xr:uid="{69F896AE-8817-459B-8C67-7B78CA795695}"/>
    <cellStyle name="Accent5 2" xfId="249" xr:uid="{53313675-3642-41EF-952A-586314AE2484}"/>
    <cellStyle name="Accent6 2" xfId="250" xr:uid="{F67E091A-F7AE-46D4-A67B-5DA9DABB650A}"/>
    <cellStyle name="Access" xfId="251" xr:uid="{CDBE1C8E-61A1-4081-9EFA-BBCFC2D4C7B5}"/>
    <cellStyle name="Actuals" xfId="252" xr:uid="{94ACEF36-816D-4222-BA3F-EB85B4B9A374}"/>
    <cellStyle name="Akzent1" xfId="554" xr:uid="{747E8955-D20C-4D3A-B820-CBDE41FB4296}"/>
    <cellStyle name="Akzent2" xfId="555" xr:uid="{830E40B4-DDA7-425C-A12B-1E94A4274FC1}"/>
    <cellStyle name="Akzent3" xfId="556" xr:uid="{C3D367CB-CBDA-4521-8A0B-95254B44D37F}"/>
    <cellStyle name="Akzent4" xfId="557" xr:uid="{65BC9590-0592-43FF-A200-6B744A0B9136}"/>
    <cellStyle name="Akzent5" xfId="558" xr:uid="{0CFD2470-4D8C-474D-9BC8-3C8A6AA93F44}"/>
    <cellStyle name="Akzent6" xfId="559" xr:uid="{E278477E-8165-47BE-A358-D609D9FBAAD7}"/>
    <cellStyle name="A-Red Brackets No Decimals" xfId="23" xr:uid="{19BDBF4B-785A-4EC5-9165-AAB09101E635}"/>
    <cellStyle name="args.style" xfId="24" xr:uid="{DB6F22E1-6F44-49B9-A885-0B2ADDCF31EC}"/>
    <cellStyle name="args.style 2" xfId="93" xr:uid="{18A716B8-D423-49A5-987D-C4BCC082AEEB}"/>
    <cellStyle name="Ausgabe" xfId="560" xr:uid="{9D41412D-C9AF-4382-9831-E27DFDE9B5C6}"/>
    <cellStyle name="Bad 2" xfId="253" xr:uid="{2358CE01-08D5-4281-877E-A7CDACC59F85}"/>
    <cellStyle name="baseStyle" xfId="82" xr:uid="{9636370F-2335-47EE-9BE0-42D166532868}"/>
    <cellStyle name="baseStyle 2" xfId="583" xr:uid="{C0108925-8652-4B8B-BC49-5ECF7FC7EDA5}"/>
    <cellStyle name="Berechnung" xfId="561" xr:uid="{4CACD1E2-E270-46F7-A8A3-999C849C62D6}"/>
    <cellStyle name="Berechnung 2" xfId="592" xr:uid="{2A21D676-7694-4E5C-AA25-DDAC770EADA5}"/>
    <cellStyle name="Berechnung_2.4_Economic_development" xfId="600" xr:uid="{2D0D41B8-BD76-4738-8319-0DBA262E6321}"/>
    <cellStyle name="Budget" xfId="254" xr:uid="{324B766F-688B-4B2C-BF2E-4A4105630538}"/>
    <cellStyle name="C" xfId="255" xr:uid="{29C74BFC-3B7C-442B-94E9-E35836CBC752}"/>
    <cellStyle name="Calc Currency (0)" xfId="25" xr:uid="{74E68606-BA84-4643-ADE5-F862406E959E}"/>
    <cellStyle name="Calc Currency (0) 2" xfId="94" xr:uid="{2C05209A-36C1-4E76-B4DB-8FC4D51F3EFF}"/>
    <cellStyle name="Calculation 2" xfId="256" xr:uid="{F9CB6329-DC8D-4E06-97B7-90E7F2AF824F}"/>
    <cellStyle name="Calculation 2 2" xfId="584" xr:uid="{8A1F144B-4236-4258-9DFC-D0AA298F3318}"/>
    <cellStyle name="CategoryHeading" xfId="257" xr:uid="{F3A0394E-640E-4553-866D-5535918A9518}"/>
    <cellStyle name="cComma0" xfId="258" xr:uid="{4AF0474F-3BF6-4AFE-A35C-A560BE644259}"/>
    <cellStyle name="cComma1" xfId="259" xr:uid="{6DE2A71D-1A4A-4C09-9B2F-4E242691E2D1}"/>
    <cellStyle name="cComma2" xfId="260" xr:uid="{197600D5-3382-4650-A688-168F78EB9E00}"/>
    <cellStyle name="cComma3" xfId="261" xr:uid="{6E8FADB1-6374-4316-8E69-EFB5B5EF853B}"/>
    <cellStyle name="cCurrency0" xfId="262" xr:uid="{37D0A0B3-71DB-4783-87AA-DE20D9284FBA}"/>
    <cellStyle name="cCurrency2" xfId="263" xr:uid="{54007B41-D51D-4DD4-ABDC-B594C7F62C61}"/>
    <cellStyle name="cDateDM" xfId="264" xr:uid="{3B704043-9B30-4132-B0FE-0554E2BEC7A1}"/>
    <cellStyle name="cDateDMY" xfId="265" xr:uid="{3B7D6355-9155-4991-99D3-0081925F634E}"/>
    <cellStyle name="cDateMY" xfId="266" xr:uid="{E8C4C282-8132-4CE1-8D43-9249440C979B}"/>
    <cellStyle name="cDateMYbcen" xfId="267" xr:uid="{C25FE479-C894-4AE5-881A-1930DE418DDB}"/>
    <cellStyle name="cDateT24" xfId="268" xr:uid="{0BDCA67B-3122-42E8-A7EC-AB36E23C4305}"/>
    <cellStyle name="Change A&amp;ll" xfId="26" xr:uid="{D8C136BD-08CC-4B23-BBBC-8E23E09222ED}"/>
    <cellStyle name="Change A&amp;ll 2" xfId="95" xr:uid="{D52F2598-EEC6-4EED-AB44-95CFE06CBE42}"/>
    <cellStyle name="Check Cell 2" xfId="269" xr:uid="{C187F8B8-DD2C-444F-8C34-78FAD3BB1BC6}"/>
    <cellStyle name="Column - Heading" xfId="270" xr:uid="{4585E8BB-BD29-49B2-89BB-0EC5B7740B21}"/>
    <cellStyle name="Comma" xfId="535" builtinId="3"/>
    <cellStyle name="Comma  - Style1" xfId="27" xr:uid="{FC225724-1791-4CC2-959B-94D30A81A1EE}"/>
    <cellStyle name="Comma  - Style2" xfId="28" xr:uid="{CBEAE13D-470D-441E-ACE4-02229C07DC8D}"/>
    <cellStyle name="Comma  - Style3" xfId="29" xr:uid="{FDAA0783-819B-48DE-AAED-FF1E535111D5}"/>
    <cellStyle name="Comma  - Style4" xfId="30" xr:uid="{058AA095-F447-49BF-B564-2911E11D89EE}"/>
    <cellStyle name="Comma  - Style5" xfId="31" xr:uid="{E913E670-6807-46E8-B17A-6B2BD8EFDF9E}"/>
    <cellStyle name="Comma  - Style6" xfId="32" xr:uid="{0384C954-763B-4845-A673-EE13F68BABE1}"/>
    <cellStyle name="Comma  - Style7" xfId="33" xr:uid="{FFCD658D-EF85-4D21-A491-16E871B5DBB8}"/>
    <cellStyle name="Comma  - Style8" xfId="34" xr:uid="{A2CB2A2C-3817-4E7E-98B4-246140A75633}"/>
    <cellStyle name="Comma [B]" xfId="271" xr:uid="{D40B2021-68A0-40E8-AB05-981928E11D4F}"/>
    <cellStyle name="Comma [B0]" xfId="272" xr:uid="{B4084929-83BC-4F53-8364-A369E5914F1F}"/>
    <cellStyle name="Comma 0" xfId="273" xr:uid="{B8330EBE-1B84-4D93-8AC7-589202E01E6C}"/>
    <cellStyle name="Comma 10" xfId="129" xr:uid="{BA7B093B-77E9-45EA-93F7-7EE1256A7827}"/>
    <cellStyle name="Comma 11" xfId="144" xr:uid="{6E8C16BB-C617-4AE3-8A1A-B3FD0FE8A91F}"/>
    <cellStyle name="Comma 12" xfId="127" xr:uid="{651084D7-D4FD-4557-A752-292904E1C03E}"/>
    <cellStyle name="Comma 13" xfId="152" xr:uid="{205DFCB2-5915-40C0-A5D6-C77101370CC2}"/>
    <cellStyle name="Comma 14" xfId="108" xr:uid="{0F92AB76-0D0D-4257-A69C-3A0878CDFCDA}"/>
    <cellStyle name="Comma 15" xfId="126" xr:uid="{BA7E6068-5CC8-4AEE-AD11-822A70B84C55}"/>
    <cellStyle name="Comma 16" xfId="85" xr:uid="{0F633A3B-0261-484D-9D6C-42DAEB903E66}"/>
    <cellStyle name="Comma 17" xfId="142" xr:uid="{866455E7-C081-49F0-866E-122EEA450E66}"/>
    <cellStyle name="Comma 18" xfId="125" xr:uid="{3A45E8A8-C7D6-44F2-8E8C-31A3694F7717}"/>
    <cellStyle name="Comma 19" xfId="148" xr:uid="{40363F73-6D3F-4AC0-ABD7-732814970E59}"/>
    <cellStyle name="Comma 2" xfId="4" xr:uid="{2E47E114-1E2E-40A9-841A-02E66D1A4160}"/>
    <cellStyle name="Comma 2 2" xfId="505" xr:uid="{C26E3AA6-8C8A-41CC-B34C-3275A1947013}"/>
    <cellStyle name="Comma 20" xfId="134" xr:uid="{57D49273-A2B0-4089-B136-F2C11A336B69}"/>
    <cellStyle name="Comma 21" xfId="91" xr:uid="{B60BF809-2B45-4277-95B0-E4B907A84E64}"/>
    <cellStyle name="Comma 22" xfId="155" xr:uid="{96658C70-0748-4650-A0F7-08FC5EAD209C}"/>
    <cellStyle name="Comma 3" xfId="75" xr:uid="{70E1456B-F760-457C-BBCD-DF0FC026CE98}"/>
    <cellStyle name="Comma 3 2" xfId="507" xr:uid="{640BE2C4-1940-4B5D-9781-B68DED8B30BE}"/>
    <cellStyle name="Comma 4" xfId="78" xr:uid="{CF54EAD9-75FB-4D8C-AA0F-8FA3BFAC3CBA}"/>
    <cellStyle name="Comma 4 2" xfId="510" xr:uid="{B01E9CA8-70A8-471E-8A60-7BE5F7E8CB26}"/>
    <cellStyle name="Comma 5" xfId="84" xr:uid="{420D7A2E-E7AC-4495-9D46-B89A74026C6F}"/>
    <cellStyle name="Comma 6" xfId="120" xr:uid="{9732C0AF-63FB-4144-A6C8-3AD8C63C17A5}"/>
    <cellStyle name="Comma 7" xfId="135" xr:uid="{C885015A-5B3D-4AAA-9FC6-F9D0EEB03488}"/>
    <cellStyle name="Comma 8" xfId="109" xr:uid="{E124CB10-8151-49BF-B17F-08BA87824E0C}"/>
    <cellStyle name="Comma 9" xfId="131" xr:uid="{42FEE163-A6E1-4395-8ACB-AFC7DAFB5492}"/>
    <cellStyle name="Comma 9 2" xfId="159" xr:uid="{A7C27EA3-B306-4AF1-9581-FBAA98040114}"/>
    <cellStyle name="comma zerodec" xfId="274" xr:uid="{11FEFD40-9FBB-42E8-99E8-C755619C6DF1}"/>
    <cellStyle name="Comma1DP" xfId="275" xr:uid="{FFAFBC72-F664-4423-8BB3-FB7180A6079C}"/>
    <cellStyle name="Comma2DP" xfId="276" xr:uid="{A72463C7-3614-463E-9D76-E181CB0DEEB1}"/>
    <cellStyle name="Copied" xfId="35" xr:uid="{C8CAB932-4FE7-4B10-ADC3-2F91F03C7A38}"/>
    <cellStyle name="Copied 2" xfId="97" xr:uid="{D544E3BC-C6FD-4BBD-80D4-66E6AEC18C73}"/>
    <cellStyle name="COST1" xfId="36" xr:uid="{C936764C-BA2B-4C79-8F5E-D60FD86AC2EF}"/>
    <cellStyle name="COST1 2" xfId="98" xr:uid="{A8670B7E-120B-43F0-B622-DF3B27577B5D}"/>
    <cellStyle name="cPercent0" xfId="277" xr:uid="{F085B1A1-5BEF-4524-BE24-50D42F64C70E}"/>
    <cellStyle name="cPercent1" xfId="278" xr:uid="{6599AA3A-07D2-4A68-95FE-8C057831DFB0}"/>
    <cellStyle name="cPercent2" xfId="279" xr:uid="{F7123440-6675-414F-A4AE-3BD399EC708C}"/>
    <cellStyle name="cTextB" xfId="280" xr:uid="{4989DC7D-BE01-4C9D-B867-65398BA521EC}"/>
    <cellStyle name="cTextBCen" xfId="281" xr:uid="{9800CB4E-AB77-4F73-9C2E-D6097406C999}"/>
    <cellStyle name="cTextBCenSm" xfId="282" xr:uid="{99651F03-4312-4EA3-B94C-2FE76E32DEDF}"/>
    <cellStyle name="cTextCen" xfId="283" xr:uid="{E0C634C4-04D9-49EF-AB51-824A29EE938E}"/>
    <cellStyle name="cTextGenWrap" xfId="284" xr:uid="{045BB4FD-95E9-47DC-B370-8C3529798655}"/>
    <cellStyle name="cTextI" xfId="285" xr:uid="{FB505F44-8BC0-4F1D-9D39-6DB39EC49326}"/>
    <cellStyle name="cTextSm" xfId="286" xr:uid="{6C77036C-8DEA-42C5-94E2-445EFC9FA415}"/>
    <cellStyle name="cTextSmWrap" xfId="287" xr:uid="{CE5998C7-C440-4378-9B9D-49B87259A7C9}"/>
    <cellStyle name="cTextU" xfId="288" xr:uid="{93B5B166-FE86-40DD-A61D-B558D8881B84}"/>
    <cellStyle name="Currency [B]" xfId="289" xr:uid="{1CDED389-A965-4C90-808B-C2470B127CE2}"/>
    <cellStyle name="Currency [B0]" xfId="290" xr:uid="{0FB0783C-9DED-4FEB-894D-6026A7FBA1FF}"/>
    <cellStyle name="Currency 0" xfId="291" xr:uid="{ACB91B7D-B9BB-49E8-A1E0-137798D3AB83}"/>
    <cellStyle name="Currency 2" xfId="292" xr:uid="{E33A46F4-C374-478C-8A12-523437F99F97}"/>
    <cellStyle name="Currency1" xfId="293" xr:uid="{22E4AABE-F712-45F7-BFFC-9DEB56ECAFB0}"/>
    <cellStyle name="Currency1DP" xfId="294" xr:uid="{A1227359-27B9-4403-A427-CEF64FC4FEB3}"/>
    <cellStyle name="Currency2DP" xfId="295" xr:uid="{27E64503-D73C-414E-A520-44B8F7A12F43}"/>
    <cellStyle name="custom" xfId="296" xr:uid="{C96E36CB-AA88-46A7-89B1-DE759BE5F645}"/>
    <cellStyle name="CustomH" xfId="297" xr:uid="{B7C81A60-9674-4B5A-91A3-79B12D5AE1C6}"/>
    <cellStyle name="Date" xfId="298" xr:uid="{1AB997FF-FD3D-4881-A361-E71D9497C08B}"/>
    <cellStyle name="Date Aligned" xfId="299" xr:uid="{46D41953-4C0B-41F7-90E1-7528103B4CF2}"/>
    <cellStyle name="Date Released" xfId="300" xr:uid="{9A4E7485-CC1F-496E-8495-538752F8995D}"/>
    <cellStyle name="Date[d-mmm-yy]" xfId="301" xr:uid="{2D715C9C-24FD-46C0-B858-FEA60EB3D061}"/>
    <cellStyle name="Date[d-mmm-yyyy]" xfId="302" xr:uid="{56DCF325-D006-43C7-91A3-2F9EB727CB94}"/>
    <cellStyle name="Date[mmm-yy]" xfId="303" xr:uid="{4F50149A-42E7-4E71-88B4-823B13E7C1EC}"/>
    <cellStyle name="Date_~8152458" xfId="304" xr:uid="{DA3FD42B-FE54-418E-AA2D-C406DD7DF143}"/>
    <cellStyle name="Date1" xfId="305" xr:uid="{7F9E0A8F-0B01-41D6-9020-25F6EE3E8A3F}"/>
    <cellStyle name="Dollar (zero dec)" xfId="306" xr:uid="{39BA4029-9CFC-4D9F-8D36-520D04F8979A}"/>
    <cellStyle name="Dotted Line" xfId="307" xr:uid="{74F42F6F-22DE-43BC-86AC-9F155B876199}"/>
    <cellStyle name="Eingabe" xfId="562" xr:uid="{8946AC76-DB6E-4035-9228-2530829F6840}"/>
    <cellStyle name="Eingabe 2" xfId="593" xr:uid="{2A11F8A5-CFC4-49B0-9F43-553F7612EFC5}"/>
    <cellStyle name="Eingabe_2.4_Economic_development" xfId="601" xr:uid="{17E89D21-0468-4E17-A548-B40856DC249B}"/>
    <cellStyle name="Entered" xfId="37" xr:uid="{00C0A481-E1B7-4065-995E-757C3596AD0D}"/>
    <cellStyle name="Entered 2" xfId="99" xr:uid="{1DB38FFD-FEDE-4E41-AFEA-A4FBB052B2F5}"/>
    <cellStyle name="Ergebnis" xfId="563" xr:uid="{A86BE73F-BC3B-4A46-BB84-32762844E48E}"/>
    <cellStyle name="Erklärender Text" xfId="564" xr:uid="{3FADC13E-D705-4BCD-A309-4C19072B16C3}"/>
    <cellStyle name="Euro" xfId="308" xr:uid="{E9A13294-4A3C-4D9B-9A2B-B9D56397B359}"/>
    <cellStyle name="Explanatory Text 2" xfId="309" xr:uid="{A43B6F56-5A10-4F6C-9401-C9558D5AA6EF}"/>
    <cellStyle name="FieldName" xfId="310" xr:uid="{6E1407B9-569F-483C-B811-73FBAF580700}"/>
    <cellStyle name="Fixed" xfId="311" xr:uid="{35DA542B-B98C-46F0-B56A-5569858DC2F8}"/>
    <cellStyle name="Footnote" xfId="312" xr:uid="{B5FC0FCE-DF03-47E6-9269-A42A9BCA97D3}"/>
    <cellStyle name="Fraction" xfId="313" xr:uid="{2C712366-772C-455B-9BA3-F75EA7764AFA}"/>
    <cellStyle name="general" xfId="314" xr:uid="{61B85D96-A98B-4CA0-BD5B-56BC3740E496}"/>
    <cellStyle name="Good 2" xfId="315" xr:uid="{E549A62B-1C67-4535-ACF5-472AC256B5E6}"/>
    <cellStyle name="Grey" xfId="38" xr:uid="{3683736A-F97F-49EC-B661-9062A842235E}"/>
    <cellStyle name="Gut" xfId="565" xr:uid="{2EC66BD7-4782-40F4-A00A-35B3F848A95A}"/>
    <cellStyle name="Hard Percent" xfId="316" xr:uid="{D608F277-91E2-4CD0-877A-7FC11F31D14A}"/>
    <cellStyle name="Header" xfId="317" xr:uid="{B088D273-75AF-4727-8404-00C74493F7CF}"/>
    <cellStyle name="Header1" xfId="39" xr:uid="{212DE9DE-1F0F-429C-994C-6BD9F1A56873}"/>
    <cellStyle name="Header2" xfId="40" xr:uid="{6CC66411-5561-4982-84DE-4F7AB6C4AD5D}"/>
    <cellStyle name="Header2 2" xfId="532" xr:uid="{8EFBAD61-A8E0-4225-8113-E5C3676C3ACB}"/>
    <cellStyle name="Header2 2 2" xfId="590" xr:uid="{9F3240A1-5AE4-4187-B9AC-2C25949DE356}"/>
    <cellStyle name="Heading" xfId="318" xr:uid="{976302D4-9E56-4521-A6E4-E45B8C05F08F}"/>
    <cellStyle name="Heading 1 2" xfId="319" xr:uid="{85F253F1-3F91-4AB4-A300-EECC5E4E0A73}"/>
    <cellStyle name="Heading 2 2" xfId="320" xr:uid="{836D0312-E7DB-4EF0-B852-775A91B86CFA}"/>
    <cellStyle name="Heading 3 2" xfId="321" xr:uid="{E8871D9F-57BE-49FC-8D8B-085A1C6AD1D0}"/>
    <cellStyle name="Heading 4 2" xfId="322" xr:uid="{F8330D55-BC1D-4A0A-BA53-B680F558DC3C}"/>
    <cellStyle name="Heading1" xfId="5" xr:uid="{05EDB5AA-78B7-4982-A0BF-0F23EDBAE8B4}"/>
    <cellStyle name="HEADING2" xfId="323" xr:uid="{2BE17FA7-CD14-4577-A595-0AF0708FACB1}"/>
    <cellStyle name="Hidden" xfId="324" xr:uid="{D81610CA-6178-425D-8456-24110FD93638}"/>
    <cellStyle name="Hyperlink" xfId="2" builtinId="8"/>
    <cellStyle name="iComma0" xfId="325" xr:uid="{28088903-BF87-4048-A25F-519EF89312F9}"/>
    <cellStyle name="iComma1" xfId="326" xr:uid="{5F0116F3-C88D-4412-AC05-1819D1CB4A13}"/>
    <cellStyle name="iComma1 2" xfId="327" xr:uid="{3240C18C-BE17-4185-88F5-AD9C07407AC1}"/>
    <cellStyle name="iComma1 3" xfId="328" xr:uid="{49BBA38C-3714-4966-B9E3-F183A77D3F14}"/>
    <cellStyle name="iComma2" xfId="329" xr:uid="{199030A5-6EE2-41BB-91BD-9B361BE52C76}"/>
    <cellStyle name="iComma2 2" xfId="330" xr:uid="{47354BD0-50CB-48BE-B881-9C66D00E1DF1}"/>
    <cellStyle name="iComma2 3" xfId="331" xr:uid="{3B2E7C7B-A06A-4866-84B6-38BE6A2EC715}"/>
    <cellStyle name="iComma3" xfId="332" xr:uid="{F088472D-EC48-4C95-AAB1-F2436A5328ED}"/>
    <cellStyle name="iComma3 2" xfId="333" xr:uid="{CEEA11AF-9BFD-4807-8084-232019A1269D}"/>
    <cellStyle name="iComma3 3" xfId="334" xr:uid="{FB3E5DA9-545B-47B5-B484-B574B110F701}"/>
    <cellStyle name="iCurrency0" xfId="335" xr:uid="{A5603D4F-C2C6-4BD0-820A-F8EF35D71887}"/>
    <cellStyle name="iCurrency0 2" xfId="336" xr:uid="{63796860-A8C5-4783-8573-3CCFA89F82D5}"/>
    <cellStyle name="iCurrency0 3" xfId="337" xr:uid="{D3BF877C-9CA5-4FB0-A130-17DFD8076B0D}"/>
    <cellStyle name="iCurrency2" xfId="338" xr:uid="{4F67612C-9B24-4DC6-8B05-8D40AB41C544}"/>
    <cellStyle name="iCurrency2 2" xfId="339" xr:uid="{EBC6CF49-ADDC-4B9A-8CF9-C293AFC00FD9}"/>
    <cellStyle name="iCurrency2 3" xfId="340" xr:uid="{80872B74-A077-4313-9671-69A72653A2FA}"/>
    <cellStyle name="iDateDM" xfId="341" xr:uid="{F764B202-8FB7-4A91-B83E-6AD194E44F89}"/>
    <cellStyle name="iDateDM 2" xfId="342" xr:uid="{F2F088ED-9ABC-4031-A103-BCF0E6072684}"/>
    <cellStyle name="iDateDM 3" xfId="343" xr:uid="{681A40A4-187A-474C-B533-4855D83730A8}"/>
    <cellStyle name="iDateDMY" xfId="344" xr:uid="{E5888C84-A187-48A2-9BCD-3D2CC0E10607}"/>
    <cellStyle name="iDateDMY 2" xfId="345" xr:uid="{24B6708F-9257-43EC-A3BD-0EBC572B9FFA}"/>
    <cellStyle name="iDateDMY 3" xfId="346" xr:uid="{586FC291-5CA9-43FF-A079-1385226DE8F9}"/>
    <cellStyle name="iDateMY" xfId="347" xr:uid="{F7F869C1-3166-49E8-A10B-F3160FF56D70}"/>
    <cellStyle name="iDateMY 2" xfId="348" xr:uid="{27CADEA7-FBB8-4A7E-9910-7DCD152B4760}"/>
    <cellStyle name="iDateMY 3" xfId="349" xr:uid="{4359CF30-79CB-4416-8098-ECD373D40CB7}"/>
    <cellStyle name="iDateT24" xfId="350" xr:uid="{A277A175-7BB9-44AB-A2DD-454B9E75D8DD}"/>
    <cellStyle name="iDateT24 2" xfId="351" xr:uid="{81C98AC7-0AD8-42F0-A339-0F93AF1D6D4B}"/>
    <cellStyle name="iDateT24 3" xfId="352" xr:uid="{7F8A7B30-8725-455C-967C-159AEF86C58A}"/>
    <cellStyle name="Index" xfId="353" xr:uid="{7EAF8BEE-FDEF-497B-9992-7A36D64C0C0C}"/>
    <cellStyle name="Input [yellow]" xfId="41" xr:uid="{779A68CB-B0DD-42A3-9E28-2B40A390538D}"/>
    <cellStyle name="Input 2" xfId="354" xr:uid="{50AD2801-722E-4DF5-90CF-F1450AFCFDBD}"/>
    <cellStyle name="Input 2 2" xfId="585" xr:uid="{1998212D-5CB5-438D-96FE-FCC1614FC936}"/>
    <cellStyle name="Input Cells" xfId="42" xr:uid="{C9EF783D-08A7-4895-90A4-4422CB9DE715}"/>
    <cellStyle name="Input Cells 2" xfId="103" xr:uid="{95E73574-92E2-4D78-A12D-98B2F5891A8C}"/>
    <cellStyle name="InputComma" xfId="355" xr:uid="{5AF4232C-521A-4F7C-92DE-210B8F2541B8}"/>
    <cellStyle name="InputComma [0]" xfId="356" xr:uid="{0B0C1A83-9ECD-478D-9D68-66110EEA5E6D}"/>
    <cellStyle name="InputCurrency" xfId="357" xr:uid="{6D3C32E6-28D3-4A74-9140-2A7CB8649377}"/>
    <cellStyle name="InputCurrency [0]" xfId="358" xr:uid="{AFA592A0-6A43-4C17-95D5-056F9824FF99}"/>
    <cellStyle name="InputDate" xfId="359" xr:uid="{57C6E7AB-F4A3-450D-9847-2BE364CD859F}"/>
    <cellStyle name="InputDate1" xfId="360" xr:uid="{3680ABB5-042C-41C8-B149-62BED32C4832}"/>
    <cellStyle name="InputFraction" xfId="361" xr:uid="{7541AF81-C4E1-413B-9381-952AC559A142}"/>
    <cellStyle name="InputNormal" xfId="362" xr:uid="{7C04BA5D-F642-4F99-AD09-85AE1FD18B94}"/>
    <cellStyle name="InputPercent" xfId="363" xr:uid="{3053B0BD-6922-4F37-80CA-7B768EB809B8}"/>
    <cellStyle name="InputPercent [0]" xfId="364" xr:uid="{F4628BB2-12D3-49FC-83F3-47C403EEE07D}"/>
    <cellStyle name="InputPercent [1]" xfId="365" xr:uid="{493B3D1F-4F61-4679-9452-176B68E7047F}"/>
    <cellStyle name="IntegerWithComma" xfId="366" xr:uid="{AA37799A-0780-4AB7-B0DB-BB8BB70C79A2}"/>
    <cellStyle name="IntegerWithoutComma" xfId="367" xr:uid="{79BB6414-D5C6-4EAE-AF82-2E0BF5DCEE22}"/>
    <cellStyle name="iPercent0" xfId="368" xr:uid="{37045B37-AE8C-4F03-8617-06BB73800D9B}"/>
    <cellStyle name="iPercent0 2" xfId="369" xr:uid="{E7564FD2-F90B-4AD6-80E3-04E51916B6F1}"/>
    <cellStyle name="iPercent0 3" xfId="370" xr:uid="{9E5AE5C3-7D9E-41E9-8EBE-414A8AAD8E26}"/>
    <cellStyle name="iPercent1" xfId="371" xr:uid="{785874DF-9D98-4429-8EEB-34593FD53F2C}"/>
    <cellStyle name="iPercent1 2" xfId="372" xr:uid="{3366268B-0782-4AB2-8E9A-6610723FA9F5}"/>
    <cellStyle name="iPercent1 3" xfId="373" xr:uid="{6C67AC5E-C6B2-4C08-9E27-64A61B1FA198}"/>
    <cellStyle name="iPercent2" xfId="374" xr:uid="{1F8ED890-4232-4B66-A505-14CB2731BD54}"/>
    <cellStyle name="iPercent2 2" xfId="375" xr:uid="{EB64B7DF-D7C6-46C2-A506-58DFF5D705C6}"/>
    <cellStyle name="iPercent2 3" xfId="376" xr:uid="{CE105927-EDFD-44E9-8F32-2ADA10DB88D9}"/>
    <cellStyle name="iTextB" xfId="377" xr:uid="{8A0D30DB-1B5B-4DB7-8B86-44DBA0D8B2E0}"/>
    <cellStyle name="iTextB 2" xfId="378" xr:uid="{7F311250-7BAE-4120-A845-69A1C820E92C}"/>
    <cellStyle name="iTextB 3" xfId="379" xr:uid="{86738415-2DC0-4FA9-BD91-1E9E787A8062}"/>
    <cellStyle name="iTextCen" xfId="380" xr:uid="{8BD4FAB0-B6D4-4FA4-9E9A-0B37733A7DDB}"/>
    <cellStyle name="iTextCen 2" xfId="381" xr:uid="{2471CC6A-2C6F-4F32-8A84-E6E14EB00970}"/>
    <cellStyle name="iTextCen 3" xfId="382" xr:uid="{D21D61E9-8DA0-4D9D-8A71-9DEE0FBEFBEC}"/>
    <cellStyle name="iTextGen" xfId="383" xr:uid="{FEBDDAA2-D058-47F5-AF01-D214D3EA783E}"/>
    <cellStyle name="iTextGen 2" xfId="384" xr:uid="{C58D54C1-8C42-490F-BDB7-EDCD7468C342}"/>
    <cellStyle name="iTextGen 3" xfId="385" xr:uid="{F458AA8B-1E04-458A-8C9F-B763E64D63CE}"/>
    <cellStyle name="iTextGenProt" xfId="386" xr:uid="{7AA62F0A-BE05-41C3-913F-655AD0204D1E}"/>
    <cellStyle name="iTextGenProt 2" xfId="387" xr:uid="{B8C97D75-729D-48B6-A8F8-110F05E7F93F}"/>
    <cellStyle name="iTextGenProt 3" xfId="388" xr:uid="{BE5F26F5-A191-4BD5-9680-849AA66243A4}"/>
    <cellStyle name="iTextGenWrap" xfId="389" xr:uid="{D644B974-14F5-4949-AD9B-9D4543AC1427}"/>
    <cellStyle name="iTextGenWrap 2" xfId="390" xr:uid="{93D0467A-6373-4BE8-A7E9-78140539FFA2}"/>
    <cellStyle name="iTextGenWrap 3" xfId="391" xr:uid="{1A8356BA-AFD5-4667-A73A-F95300E4016D}"/>
    <cellStyle name="iTextI" xfId="392" xr:uid="{4FC8F976-EDAF-4CD5-AB2C-AE9789F055B7}"/>
    <cellStyle name="iTextI 2" xfId="393" xr:uid="{BC59C77D-EAEA-43EC-910D-134FACD6FC23}"/>
    <cellStyle name="iTextI 3" xfId="394" xr:uid="{2CBFE15B-F762-45B7-A84A-8FAA88797CA8}"/>
    <cellStyle name="iTextSm" xfId="395" xr:uid="{C5A74B9D-7649-4460-BD92-1F61B83AED7A}"/>
    <cellStyle name="iTextSm 2" xfId="396" xr:uid="{C2BC5117-E87D-48FE-AFA6-5FD880D95C5B}"/>
    <cellStyle name="iTextSm 3" xfId="397" xr:uid="{4B0DB2B5-FF25-48AD-90E6-A1BD3F002F17}"/>
    <cellStyle name="iTextU" xfId="398" xr:uid="{54A0FF07-E57B-47F9-B191-BB42B256F6A0}"/>
    <cellStyle name="iTextU 2" xfId="399" xr:uid="{B48A49CF-FC33-456B-9902-521D254FF09C}"/>
    <cellStyle name="iTextU 3" xfId="400" xr:uid="{B667B55A-DD99-4354-BE77-4BD2CA2662BB}"/>
    <cellStyle name="Linked Cell 2" xfId="401" xr:uid="{4293D82F-8E50-45CE-AD6C-C22685297752}"/>
    <cellStyle name="Linked Cells" xfId="43" xr:uid="{357314E0-1201-46BF-94C7-51D3D8ABD270}"/>
    <cellStyle name="Linked Cells 2" xfId="104" xr:uid="{A2AA15E3-0A19-455B-838E-2BAD7F0E3202}"/>
    <cellStyle name="LV Input" xfId="402" xr:uid="{002AA2EF-F3AD-4100-A8FA-37633ED6E1BC}"/>
    <cellStyle name="MajorHeading" xfId="403" xr:uid="{A4C87839-0723-4FCD-AFE0-5CDA3456A0DE}"/>
    <cellStyle name="Milliers [0]_!!!GO" xfId="44" xr:uid="{C2307CE5-0BCB-4EA2-95A3-1E7A638F4F7E}"/>
    <cellStyle name="Milliers_!!!GO" xfId="45" xr:uid="{0D93F939-FB5B-4D8E-B936-795792398CE6}"/>
    <cellStyle name="mManager]_x000d__x000a_Caption=None_x000d__x000a_SystemClose=1_x000d__x000a_YeildTime=20000_x000d__x000a__x000d__x000a_[HideApplications]_x000d__x000a_CheckContinue=1_x000d__x000a_1" xfId="404" xr:uid="{3B4976E8-0B08-4C58-BC08-357B36D6AF99}"/>
    <cellStyle name="Monétaire [0]_!!!GO" xfId="46" xr:uid="{AEE5492D-59EC-494A-947E-130B71981E8D}"/>
    <cellStyle name="Monétaire_!!!GO" xfId="47" xr:uid="{AC257F50-2DCB-4F8C-AB1D-66C3099E8CB5}"/>
    <cellStyle name="Multiple" xfId="405" xr:uid="{D230B6FA-374F-4D92-BEAF-860F6E029E29}"/>
    <cellStyle name="Neutral 2" xfId="406" xr:uid="{48D48CD6-2A8A-43AB-9FD2-A61AB358B803}"/>
    <cellStyle name="New Times Roman" xfId="407" xr:uid="{65E23AA7-85B6-465E-8C95-874E95FE7D76}"/>
    <cellStyle name="Normal" xfId="0" builtinId="0"/>
    <cellStyle name="Normal - Style1" xfId="48" xr:uid="{CAE26049-F2B8-42A2-968F-851352AF5466}"/>
    <cellStyle name="Normal 10" xfId="132" xr:uid="{A362879E-9CF5-4865-928B-98AAA823F4A9}"/>
    <cellStyle name="Normal 10 2" xfId="157" xr:uid="{09C80AFF-C951-44CA-AF26-2E96C30B0B08}"/>
    <cellStyle name="Normal 10 3" xfId="518" xr:uid="{FFB2A10C-394E-400A-A457-E08BF1347670}"/>
    <cellStyle name="Normal 11" xfId="128" xr:uid="{F1225FF2-CEC3-4962-A7CB-2566AC4B88E4}"/>
    <cellStyle name="Normal 11 2" xfId="517" xr:uid="{295AEE3D-9BE3-42BF-AA9C-BD78B2CD9C0C}"/>
    <cellStyle name="Normal 12" xfId="143" xr:uid="{FA9EB68C-131A-4183-8D30-CEB50F926183}"/>
    <cellStyle name="Normal 12 2" xfId="522" xr:uid="{C55EA500-3B7E-4C09-BFA6-551B128D604D}"/>
    <cellStyle name="Normal 13" xfId="151" xr:uid="{1E6D01C0-0A45-4D44-9696-4E99FB8E065F}"/>
    <cellStyle name="Normal 13 2" xfId="524" xr:uid="{C2FE92D1-B21C-410B-8B89-74AADF21CDCE}"/>
    <cellStyle name="Normal 14" xfId="153" xr:uid="{43B8EFD1-D84D-4017-8926-5537860F31A7}"/>
    <cellStyle name="Normal 14 2" xfId="525" xr:uid="{A205B16F-AA99-4132-B9CA-66454EFA69B2}"/>
    <cellStyle name="Normal 15" xfId="140" xr:uid="{BA0D386C-FFDD-4DD9-B1A6-82B1175775AF}"/>
    <cellStyle name="Normal 15 2" xfId="521" xr:uid="{69DC151A-B692-4109-AD75-D9B52D8713B2}"/>
    <cellStyle name="Normal 16" xfId="137" xr:uid="{F173613B-40C8-429A-B002-99C64911634E}"/>
    <cellStyle name="Normal 16 2" xfId="520" xr:uid="{7F8FCD14-0F18-4895-8B53-820E8A1E61BA}"/>
    <cellStyle name="Normal 17" xfId="102" xr:uid="{4F270973-8145-48DC-BB7C-1D6093CEDC9A}"/>
    <cellStyle name="Normal 17 2" xfId="514" xr:uid="{DCCDF409-AD30-40D6-A90D-97E07C6B9164}"/>
    <cellStyle name="Normal 18" xfId="101" xr:uid="{DC1999F2-D9F6-466D-9F11-C1C9543AB448}"/>
    <cellStyle name="Normal 18 2" xfId="513" xr:uid="{41CD6800-2B61-4CC2-9DE2-2E8A9F632141}"/>
    <cellStyle name="Normal 19" xfId="124" xr:uid="{9AC7CF98-F77B-4B19-9103-6F58390BFCF5}"/>
    <cellStyle name="Normal 19 2" xfId="516" xr:uid="{04C9E6A4-DC6E-431C-BA19-772CA4DD648C}"/>
    <cellStyle name="Normal 2" xfId="73" xr:uid="{31BB236C-19D3-442A-94EA-593457D546B8}"/>
    <cellStyle name="Normal 2 2" xfId="123" xr:uid="{02563F37-440A-4857-B13D-C3FD1ED7313C}"/>
    <cellStyle name="Normal 2 2 10" xfId="581" xr:uid="{ED12EA20-3904-419C-B5FB-41C57B09D894}"/>
    <cellStyle name="Normal 2 3" xfId="534" xr:uid="{FBE4208D-7BEE-49DE-9408-83E7F83C8576}"/>
    <cellStyle name="Normal 2 3 2" xfId="591" xr:uid="{1EBAB4D8-977C-4080-8BC9-D7AE80C739E2}"/>
    <cellStyle name="Normal 2 3 3 2" xfId="533" xr:uid="{EF7A2654-6052-49CA-AA9F-5C842ACC37FD}"/>
    <cellStyle name="Normal 20" xfId="147" xr:uid="{6A9615B2-7DD5-4C1E-8BD0-1CF49ED76759}"/>
    <cellStyle name="Normal 20 2" xfId="523" xr:uid="{6291E0FF-0E9C-4B5A-A679-C8E81BE1E1C6}"/>
    <cellStyle name="Normal 21" xfId="90" xr:uid="{4882BF97-D281-41AD-BC76-795A9D6F7AFC}"/>
    <cellStyle name="Normal 21 2" xfId="512" xr:uid="{14349DD5-3447-4923-95A9-5EE2C501D6EF}"/>
    <cellStyle name="Normal 22" xfId="88" xr:uid="{1F4F17E3-94D6-43DF-A260-382B4823AA1A}"/>
    <cellStyle name="Normal 22 2" xfId="511" xr:uid="{789DB121-6118-4EFE-8327-EFCCF086D6E7}"/>
    <cellStyle name="Normal 23" xfId="576" xr:uid="{834EFD77-586E-4B9F-8E3A-7EDF3BDB9A63}"/>
    <cellStyle name="Normal 23 2" xfId="595" xr:uid="{6E827B14-AB40-4D4A-B61E-13A0C2E0F6FC}"/>
    <cellStyle name="Normal 24" xfId="577" xr:uid="{56EBB348-AACC-4A21-BBDB-B3527D580362}"/>
    <cellStyle name="Normal 24 2" xfId="596" xr:uid="{F547897C-8AD4-406A-83E9-D561A1BB070E}"/>
    <cellStyle name="Normal 25" xfId="578" xr:uid="{2B2822FD-622A-42EC-90E8-2727F3A0AD94}"/>
    <cellStyle name="Normal 25 2" xfId="597" xr:uid="{1DA75B9A-68FA-4E12-97B9-1D704192575F}"/>
    <cellStyle name="Normal 26" xfId="579" xr:uid="{DC6FB129-F4FC-43C2-A9F8-8BE2F235D40E}"/>
    <cellStyle name="Normal 26 2" xfId="598" xr:uid="{1ED6D91D-8166-4624-8E32-454F9F042F11}"/>
    <cellStyle name="Normal 27" xfId="80" xr:uid="{2E27EB11-34B3-430B-BCFE-E99569D2050B}"/>
    <cellStyle name="Normal 28" xfId="580" xr:uid="{DD4367DA-B71A-4AF2-8CEF-941B32A48BD9}"/>
    <cellStyle name="Normal 28 2" xfId="599" xr:uid="{8C01C1FE-4F03-4989-8785-E8409F5F369B}"/>
    <cellStyle name="Normal 3" xfId="3" xr:uid="{E5F3EF85-7817-40A8-B0D8-B0079D9F5336}"/>
    <cellStyle name="Normal 3 13" xfId="408" xr:uid="{9847505D-A54F-48BA-93CF-86DCCE5B406D}"/>
    <cellStyle name="Normal 3 2" xfId="409" xr:uid="{26441F00-C94D-4CA1-81B8-1A3A7FC59F5B}"/>
    <cellStyle name="Normal 3 2 2" xfId="410" xr:uid="{00268208-533B-41AF-973D-F08B1A05EAD8}"/>
    <cellStyle name="Normal 3 2 2 2" xfId="411" xr:uid="{0ADBDFAF-3E16-4E00-A858-83D9B9B39C99}"/>
    <cellStyle name="Normal 3 2 2 2 2" xfId="412" xr:uid="{5ED6C4B5-DEEE-456C-A511-980F3E75BA46}"/>
    <cellStyle name="Normal 3 2 2 2 2 2" xfId="413" xr:uid="{1F555F9D-2D1A-41C4-AB0E-29B755506066}"/>
    <cellStyle name="Normal 3 2 2 2 3" xfId="414" xr:uid="{DC25D7F8-3FD2-41F1-BEBD-9A4BE357C4FA}"/>
    <cellStyle name="Normal 3 2 2 3" xfId="415" xr:uid="{09A0B4DF-253E-41A1-9CD2-1F8416009803}"/>
    <cellStyle name="Normal 3 2 2 3 2" xfId="416" xr:uid="{E75BACD2-B827-40DA-BC9E-3E20C3EE3EDB}"/>
    <cellStyle name="Normal 3 2 2 4" xfId="417" xr:uid="{E76F3018-5F4A-48C8-A7D1-8FC26BCA0C2A}"/>
    <cellStyle name="Normal 3 2 3" xfId="418" xr:uid="{FC023736-22FE-43E6-B181-86AD25CB7ACB}"/>
    <cellStyle name="Normal 3 2 3 2" xfId="419" xr:uid="{A0C2C29E-FEEE-464E-B78E-99C5B5A69871}"/>
    <cellStyle name="Normal 3 2 3 2 2" xfId="420" xr:uid="{29439349-34F5-4DB7-825B-B352925E732A}"/>
    <cellStyle name="Normal 3 2 3 3" xfId="421" xr:uid="{F600839B-3E73-474C-9B1B-62AC719CEF1D}"/>
    <cellStyle name="Normal 3 2 4" xfId="422" xr:uid="{0797B76A-B794-4D25-A2E0-97EE334D5CB7}"/>
    <cellStyle name="Normal 3 2 4 2" xfId="423" xr:uid="{540ACDE0-BF96-4C23-B723-033E9D6B38F9}"/>
    <cellStyle name="Normal 3 2 5" xfId="424" xr:uid="{8693A79B-A2F5-411E-8F1C-A62A2224549D}"/>
    <cellStyle name="Normal 3 3" xfId="425" xr:uid="{A718957E-7200-4FAE-A85B-9BA70973CF96}"/>
    <cellStyle name="Normal 3 3 2" xfId="426" xr:uid="{9B4C6757-4F7C-4442-BA9B-FA8FED1A5CC6}"/>
    <cellStyle name="Normal 3 3 2 2" xfId="427" xr:uid="{34852E70-B440-4132-BD0A-6AC13051E2C1}"/>
    <cellStyle name="Normal 3 3 2 2 2" xfId="428" xr:uid="{1765AB05-EAC7-4699-A5F8-5B31A34D1D4C}"/>
    <cellStyle name="Normal 3 3 2 3" xfId="429" xr:uid="{C4FCEB03-9BA1-43CC-A403-5E606F66C013}"/>
    <cellStyle name="Normal 3 3 3" xfId="430" xr:uid="{79D0DF32-9438-4C04-B187-DA415431D570}"/>
    <cellStyle name="Normal 3 3 3 2" xfId="431" xr:uid="{021D686E-CCC0-4A38-8BC8-1EDD9DAD428E}"/>
    <cellStyle name="Normal 3 3 4" xfId="432" xr:uid="{CF28BC04-C869-4FDA-946C-4197101E3AD2}"/>
    <cellStyle name="Normal 3 4" xfId="433" xr:uid="{1F0B93CD-43B1-4817-BEBE-FCA1F4435828}"/>
    <cellStyle name="Normal 3 4 2" xfId="434" xr:uid="{4BD15B4C-1844-4641-B39A-D8820B5431CE}"/>
    <cellStyle name="Normal 3 4 2 2" xfId="435" xr:uid="{96C19AD7-637B-49FA-9A91-961FC389A934}"/>
    <cellStyle name="Normal 3 4 3" xfId="436" xr:uid="{F7DF62C7-C0EF-4935-90B7-3BEB27A12E4E}"/>
    <cellStyle name="Normal 3 5" xfId="437" xr:uid="{8487D2DC-1826-4212-B608-6DD8D4366420}"/>
    <cellStyle name="Normal 3 5 2" xfId="438" xr:uid="{D5C4D6AF-1F42-4866-BAB3-31BF539A0A7F}"/>
    <cellStyle name="Normal 3 6" xfId="439" xr:uid="{94C91E67-BA21-48D4-A41C-F032D73965A7}"/>
    <cellStyle name="Normal 32" xfId="81" xr:uid="{8B3964A2-E202-4EE9-B534-92FCFBA1ED96}"/>
    <cellStyle name="Normal 4" xfId="74" xr:uid="{7360B649-3BE4-41EA-8CD7-375CDF04EB9A}"/>
    <cellStyle name="Normal 4 2" xfId="440" xr:uid="{36D11B8F-3BB6-43EE-812C-CA0F98C68FE2}"/>
    <cellStyle name="Normal 4 2 2" xfId="441" xr:uid="{61C07F6D-8654-4A1A-B722-083413A09203}"/>
    <cellStyle name="Normal 4 3" xfId="442" xr:uid="{33493562-80B7-4917-A01F-37F6AFA4FE12}"/>
    <cellStyle name="Normal 5" xfId="79" xr:uid="{4C668C30-096D-4EEE-AAE5-F6484D7527DF}"/>
    <cellStyle name="Normal 5 2" xfId="443" xr:uid="{56D447C9-76DA-4165-9C0C-7226C19B8D5E}"/>
    <cellStyle name="Normal 6" xfId="83" xr:uid="{CEC9A753-DB28-459D-BF9C-B1C47CD9F78F}"/>
    <cellStyle name="Normal 6 2" xfId="444" xr:uid="{A9CA99E7-8EA3-419C-963A-B910C074C039}"/>
    <cellStyle name="Normal 6 2 2" xfId="445" xr:uid="{294EFB81-728D-48BA-84F4-A06BD943D5CE}"/>
    <cellStyle name="Normal 6 3" xfId="446" xr:uid="{39576E79-DA64-47BD-99BC-13B3A383D47B}"/>
    <cellStyle name="Normal 64" xfId="161" xr:uid="{809E732C-2BC1-48D9-A553-F355BB9649DE}"/>
    <cellStyle name="Normal 7" xfId="121" xr:uid="{667EA67E-1682-469A-A047-76FFF51B71F3}"/>
    <cellStyle name="Normal 7 2" xfId="156" xr:uid="{14168AB6-308A-47F0-92F9-CAB98D6AD2C3}"/>
    <cellStyle name="Normal 7 2 2" xfId="158" xr:uid="{3FA54D5B-8144-4933-BA16-2A881BE87071}"/>
    <cellStyle name="Normal 8" xfId="136" xr:uid="{3FCE1185-F8CD-4180-9D8F-6883F8406A82}"/>
    <cellStyle name="Normal 8 2" xfId="519" xr:uid="{60396AF8-EB6E-4D76-830F-B63B4FB9654A}"/>
    <cellStyle name="Normal 9" xfId="110" xr:uid="{A955D19B-89DE-4F77-B7D3-E3261428E006}"/>
    <cellStyle name="Normal 9 2" xfId="515" xr:uid="{C36F1498-0131-4C67-8154-749FB6052771}"/>
    <cellStyle name="Normal1" xfId="49" xr:uid="{F1CE038E-A9E0-4047-9FD0-4D5BF40AD42C}"/>
    <cellStyle name="Normal12" xfId="50" xr:uid="{5353013E-31E3-4982-A593-1D2B1CF13C78}"/>
    <cellStyle name="Normal12 2" xfId="106" xr:uid="{184E5B89-B5EE-4C12-BF60-0DA6EB55E972}"/>
    <cellStyle name="Normal14" xfId="51" xr:uid="{0458FEFB-FF20-4244-B753-1FF58577BD02}"/>
    <cellStyle name="Normal14 2" xfId="107" xr:uid="{CA784DA9-40FC-4071-B01F-6A424CBBC68B}"/>
    <cellStyle name="Normal15" xfId="52" xr:uid="{0969BA4B-AF3F-4D84-B398-38D61F293D0A}"/>
    <cellStyle name="Normal2" xfId="53" xr:uid="{B36CF953-4E9A-4962-900C-F7501D41C8B5}"/>
    <cellStyle name="Normal20" xfId="54" xr:uid="{EEC8A4A8-8701-4182-B5BA-7E7C4A84B435}"/>
    <cellStyle name="Normal3" xfId="55" xr:uid="{E125CCEA-796C-40B0-A564-BD070CFBA010}"/>
    <cellStyle name="Normal3 2" xfId="582" xr:uid="{25151B2B-7861-448A-82DA-880462688E8A}"/>
    <cellStyle name="Normal4" xfId="56" xr:uid="{751B6FE5-616C-4DC9-9B97-A55B17039E70}"/>
    <cellStyle name="Normal5" xfId="57" xr:uid="{804A2C93-9E52-483D-8FD2-983F79C0F615}"/>
    <cellStyle name="Normal6" xfId="58" xr:uid="{6FF2DD7C-8685-4C5A-8C36-5A1BDBF0073C}"/>
    <cellStyle name="Normal6 2" xfId="112" xr:uid="{A357FF9E-98F7-4ED5-B15E-DA3FE99187ED}"/>
    <cellStyle name="Note 2" xfId="447" xr:uid="{1B0058CA-34B7-4185-B6CC-24F21A90F1DC}"/>
    <cellStyle name="Note 2 2" xfId="586" xr:uid="{360D6F0A-60BC-401C-995B-1C52E9F1CC42}"/>
    <cellStyle name="Notiz" xfId="566" xr:uid="{D021F7DF-BFBE-4020-9F60-22B400DA7401}"/>
    <cellStyle name="Notiz 2" xfId="594" xr:uid="{F6772534-E6ED-44B7-AC79-0DC30117958D}"/>
    <cellStyle name="Notiz_2.4_Economic_development" xfId="602" xr:uid="{C66130F0-09FC-42C9-94B5-B2389CAB915D}"/>
    <cellStyle name="nplosion" xfId="448" xr:uid="{B4CD84C6-F730-4E58-A83F-725133A13F99}"/>
    <cellStyle name="Œ…‹æØ‚è [0.00]_Region Orders (2)" xfId="59" xr:uid="{4684833D-924C-41B9-9FEB-C9840C35278A}"/>
    <cellStyle name="Œ…‹æØ‚è_Region Orders (2)" xfId="60" xr:uid="{731621B1-2963-4DDB-A82A-AFCBFC727F0A}"/>
    <cellStyle name="Output 2" xfId="449" xr:uid="{1C1CD7C2-3B44-4810-9AAC-A377510E9195}"/>
    <cellStyle name="Page Number" xfId="450" xr:uid="{A693A24E-9AD9-4AEB-8E73-8B772FECA18C}"/>
    <cellStyle name="per.style" xfId="61" xr:uid="{01D359BD-88C4-49FB-9E33-3417D0B62D7B}"/>
    <cellStyle name="per.style 2" xfId="113" xr:uid="{A0604A5D-F58C-4DF0-811E-515CAF538ACC}"/>
    <cellStyle name="Percent" xfId="1" builtinId="5"/>
    <cellStyle name="Percent [0]" xfId="451" xr:uid="{4A03C399-02DC-43E5-A98B-A32E60092D8E}"/>
    <cellStyle name="Percent [1]" xfId="452" xr:uid="{6E031D74-4AA0-4116-85A1-ED768B43107D}"/>
    <cellStyle name="Percent [2]" xfId="62" xr:uid="{76FE35E6-988D-490E-A45C-0127AA4EC34B}"/>
    <cellStyle name="Percent [2] 2" xfId="114" xr:uid="{79A51927-9EF7-4DBC-A530-39D04622119A}"/>
    <cellStyle name="Percent 10" xfId="146" xr:uid="{8074F902-36EF-4EF7-9D1B-1E34CABAC980}"/>
    <cellStyle name="Percent 11" xfId="145" xr:uid="{57416820-DB87-4C6F-8678-A3DE03E4C360}"/>
    <cellStyle name="Percent 12" xfId="149" xr:uid="{8DEAB4F9-DF16-41CA-A248-6D41A845982B}"/>
    <cellStyle name="Percent 13" xfId="141" xr:uid="{19090DB4-BCAD-4ADA-B2E5-72E979F03C0F}"/>
    <cellStyle name="Percent 14" xfId="138" xr:uid="{586E0B99-51E4-45DB-BAA8-3099D5E0CD24}"/>
    <cellStyle name="Percent 15" xfId="105" xr:uid="{D4DDE506-EC06-43AF-8114-6474696023F3}"/>
    <cellStyle name="Percent 16" xfId="139" xr:uid="{D4A62413-DF89-42CA-ABA2-2D66CC0A8E8F}"/>
    <cellStyle name="Percent 16 2" xfId="160" xr:uid="{1679577B-9228-41A4-A732-3B2FB4153729}"/>
    <cellStyle name="Percent 17" xfId="150" xr:uid="{286295CE-C9F9-4677-9F53-1F18ED9B9DF5}"/>
    <cellStyle name="Percent 18" xfId="100" xr:uid="{633974FC-E7BE-4E0D-8A27-A344E78E4B19}"/>
    <cellStyle name="Percent 19" xfId="96" xr:uid="{B8E76599-8DDF-4B4C-AC15-57675C072077}"/>
    <cellStyle name="Percent 2" xfId="6" xr:uid="{6BB94F93-9176-44B2-9070-056F112F7534}"/>
    <cellStyle name="Percent 2 2" xfId="506" xr:uid="{7FD8529F-C7E6-4A43-833D-C005B492359F}"/>
    <cellStyle name="Percent 20" xfId="154" xr:uid="{4EECFD0B-56EB-40DA-9042-6E974981E050}"/>
    <cellStyle name="Percent 21" xfId="92" xr:uid="{7CE81BBE-BA7C-4F56-9819-A1E755618A07}"/>
    <cellStyle name="Percent 3" xfId="76" xr:uid="{1D9F823E-F00A-44E5-AE38-CA79DDD3859C}"/>
    <cellStyle name="Percent 3 2" xfId="508" xr:uid="{991E55CA-3832-4B0B-A7D2-03A09FD6669D}"/>
    <cellStyle name="Percent 4" xfId="77" xr:uid="{1596F550-9CEA-449C-8B61-B8011E679823}"/>
    <cellStyle name="Percent 4 2" xfId="509" xr:uid="{9E54797D-CBFB-4B7D-85E3-16D33E1B37D5}"/>
    <cellStyle name="Percent 5" xfId="86" xr:uid="{FC0F6A1B-3229-4E48-B304-954CDD23D087}"/>
    <cellStyle name="Percent 6" xfId="87" xr:uid="{5D4FB142-BA9C-4BE3-AB0B-E6402DA80A13}"/>
    <cellStyle name="Percent 7" xfId="111" xr:uid="{75CCEB09-843E-435B-AAE9-1990F2978FA8}"/>
    <cellStyle name="Percent 8" xfId="133" xr:uid="{4CF4F7F7-F5F0-4EE0-8829-B2B4915A9D22}"/>
    <cellStyle name="Percent 9" xfId="130" xr:uid="{4F09C2C2-7D3D-418B-A070-04AE170ED447}"/>
    <cellStyle name="Percent0Decimals" xfId="453" xr:uid="{7CEE9F9D-2FC6-4034-AB57-2B93CEBE8FB7}"/>
    <cellStyle name="Percent-0DP" xfId="454" xr:uid="{9CA57D90-C339-4773-91D2-0D5B90B68A97}"/>
    <cellStyle name="Percent1" xfId="63" xr:uid="{BBAF8F50-6F3B-4271-A545-902E41B77BB1}"/>
    <cellStyle name="Percent2Decimals" xfId="455" xr:uid="{57E6FC20-B56D-481F-9257-DA0DF5886AF5}"/>
    <cellStyle name="Percent-2DP" xfId="456" xr:uid="{89F9AFEA-39B8-44D5-B9B8-C6C4F6C19163}"/>
    <cellStyle name="Percent4Decimals" xfId="457" xr:uid="{87EF1E37-CA6F-47A6-8E98-155EB42FB3C7}"/>
    <cellStyle name="pricing" xfId="64" xr:uid="{49FC1ED8-FDD0-4789-BD0C-A576E196637E}"/>
    <cellStyle name="pricing 2" xfId="115" xr:uid="{45205E86-C421-4DCB-B9EE-2DC60BD80F58}"/>
    <cellStyle name="PSChar" xfId="65" xr:uid="{7AFACE39-B83A-4D38-80BA-9B3C0DC9408C}"/>
    <cellStyle name="PSChar 2" xfId="116" xr:uid="{60608411-27CA-4CF1-93AE-5E7B2AF1A07D}"/>
    <cellStyle name="PSDate" xfId="458" xr:uid="{047B3D96-3ABA-4257-BDB4-2CFA86234067}"/>
    <cellStyle name="PSDec" xfId="459" xr:uid="{A3D79DC6-FD46-4DE2-9C81-C55FC5E9DB83}"/>
    <cellStyle name="PSHeading" xfId="460" xr:uid="{D0D172E0-0BB9-4694-A184-74F4A23F52E3}"/>
    <cellStyle name="PSInt" xfId="461" xr:uid="{F04604C1-1D15-4189-8E73-4AEAE31E665D}"/>
    <cellStyle name="PSSpacer" xfId="462" xr:uid="{3A99E1E6-21ED-4792-91A2-1A4668BA3E7B}"/>
    <cellStyle name="Red Brackets No Decimals" xfId="66" xr:uid="{F74ECE5A-07B5-4FA5-AFBB-FB3B04D2964E}"/>
    <cellStyle name="Red Brackets No Decimals 2" xfId="117" xr:uid="{933656F5-0BFE-4BD3-8020-DABB2888523F}"/>
    <cellStyle name="RevList" xfId="67" xr:uid="{E87E6268-39A2-44A9-8FC7-C83187461071}"/>
    <cellStyle name="RevList 2" xfId="118" xr:uid="{2B57D413-2214-4A31-916F-21EE5E2800B9}"/>
    <cellStyle name="Row - Heading" xfId="463" xr:uid="{2C6B7813-9E12-48BC-A336-79E7A7F7D855}"/>
    <cellStyle name="Row - SubHeading" xfId="464" xr:uid="{773D2246-A19D-4B5C-8094-905E73DC423D}"/>
    <cellStyle name="Schlecht" xfId="567" xr:uid="{F2082A55-4DFC-45DB-AEFB-4325B1ACDE7B}"/>
    <cellStyle name="SFL" xfId="465" xr:uid="{947459FA-9FCF-44DF-BC7F-6BF426CE0337}"/>
    <cellStyle name="Std_%" xfId="466" xr:uid="{A11B8050-C322-476D-8393-44A0570B48A1}"/>
    <cellStyle name="Style 1" xfId="68" xr:uid="{D880828D-E2DB-4245-8F7E-277A532DFBFA}"/>
    <cellStyle name="Subhead" xfId="467" xr:uid="{6F4EE67E-B201-49EB-9FCF-97DADA9BB0B6}"/>
    <cellStyle name="Subtotal" xfId="69" xr:uid="{C72A6497-7434-4623-9F3C-228CD46E9B4B}"/>
    <cellStyle name="Subtotal 2" xfId="119" xr:uid="{D823F78C-7C17-46BC-A1A7-5E71F69D8B67}"/>
    <cellStyle name="Table Head" xfId="468" xr:uid="{5975D973-07A9-48B8-8C06-D46DEB3206A7}"/>
    <cellStyle name="Table Head Aligned" xfId="469" xr:uid="{689C5A66-0E43-4080-A838-38AEF26C41BF}"/>
    <cellStyle name="Table Head Aligned 2" xfId="529" xr:uid="{A2C3CBE8-5DFF-4A57-A8FF-3DC7B2A67127}"/>
    <cellStyle name="Table Head Aligned 3" xfId="526" xr:uid="{36DDB452-D5B8-4879-A81F-5B96C4FC456B}"/>
    <cellStyle name="Table Head Blue" xfId="470" xr:uid="{EA6B4536-9B8F-4113-B439-477B36B5D604}"/>
    <cellStyle name="Table Head Green" xfId="471" xr:uid="{6CC813A1-5E24-4C7D-B10C-706ED9508298}"/>
    <cellStyle name="Table Head Green 2" xfId="530" xr:uid="{6FFDA213-70C8-4BD9-AB3E-E23854F57704}"/>
    <cellStyle name="Table Head Green 3" xfId="527" xr:uid="{AB82119F-0295-4A9A-8F27-CA7E966E9BDB}"/>
    <cellStyle name="Table Title" xfId="472" xr:uid="{239AE2C7-2304-4598-B3C7-7E314FC1052D}"/>
    <cellStyle name="Table Units" xfId="473" xr:uid="{EF84BD72-DDD3-44AF-B2D8-A0B20804DD8A}"/>
    <cellStyle name="TableColumnHeader" xfId="7" xr:uid="{776A7319-8196-4E3B-9089-FDB9365D0777}"/>
    <cellStyle name="TableCrossHeader" xfId="8" xr:uid="{8D8A3E66-F537-47C2-BA96-FFB60B15A88D}"/>
    <cellStyle name="TableRowHeader" xfId="9" xr:uid="{938F1D02-09B3-4C24-A17E-ACC1958338DA}"/>
    <cellStyle name="TableUoM" xfId="10" xr:uid="{F54CFE0C-71B2-495F-89CE-3F6B3FDB7FAB}"/>
    <cellStyle name="TableValue" xfId="11" xr:uid="{3294995D-F8C0-48D0-9A28-AA9FDDACD0C4}"/>
    <cellStyle name="TableValue 2" xfId="89" xr:uid="{9ED0B41C-AAEC-4BC6-A50D-AB96C3FC12CF}"/>
    <cellStyle name="þ_x001d_ð7" xfId="474" xr:uid="{8F2CC979-FEF1-4D68-928D-CDFBD344F3CF}"/>
    <cellStyle name="þ_x001d_ð7_x000c_î" xfId="475" xr:uid="{808C6463-405A-4A09-AE79-9178D6C7537C}"/>
    <cellStyle name="þ_x001d_ð7_x000c_îþ_x0007_" xfId="476" xr:uid="{2F6BD886-4127-4873-8E47-62A739D3D8F4}"/>
    <cellStyle name="þ_x001d_ð7_x000c_îþ_x0007__x000d_" xfId="477" xr:uid="{B85C5462-A34F-40CB-92AA-FC6EBFDC63B2}"/>
    <cellStyle name="þ_x001d_ð7_x000c_îþ_x0007__x000d_áþ" xfId="478" xr:uid="{70A42EFB-1711-473D-B5E0-D565A4730E5D}"/>
    <cellStyle name="þ_x001d_ð7_x000c_îþ_x0007__x000d_áþU" xfId="479" xr:uid="{DC4405B5-6597-44AF-98A9-F7E33F8F67A0}"/>
    <cellStyle name="þ_x001d_ð7_x000c_îþ_x0007__x000d_áþU_x0001_3" xfId="480" xr:uid="{FC055B4E-07E6-4627-8C38-D34CB9A8C251}"/>
    <cellStyle name="þ_x001d_ð7_x000c_îþ_x0007__x000d_áþU_x0001_3_x0007_" xfId="481" xr:uid="{CA2F2E31-3CE4-4E35-886D-FB4C0D1358F6}"/>
    <cellStyle name="þ_x001d_ð7_x000c_îþ_x0007__x000d_áþU_x0001_3_x0007_å" xfId="482" xr:uid="{4F3E1C0A-D334-4F60-88B6-AEB44D114187}"/>
    <cellStyle name="þ_x001d_ð7_x000c_îþ_x0007__x000d_áþU_x0001_3_x0007_å_x000a_" xfId="483" xr:uid="{29DADEC2-2318-4C98-9F01-F9DAD47EFF74}"/>
    <cellStyle name="þ_x001d_ð7_x000c_îþ_x0007__x000d_áþU_x0001_3_x0007_å_x000a__x0007_" xfId="484" xr:uid="{063D4E41-29DE-4BFF-A313-FB780D75D12C}"/>
    <cellStyle name="þ_x001d_ð7_x000c_îþ_x0007__x000d_áþU_x0001_3_x0007_å_x000a__x0007__x0001__x0001_" xfId="70" xr:uid="{048CA2CA-785B-472B-BD74-64330B593D26}"/>
    <cellStyle name="þ_x001d_ð7_x000c_îþ_x0007__x000d_áþU_x0001_3_x0007_ë" xfId="485" xr:uid="{AB66ADEA-7AA6-4C06-B633-56E18CA40B6D}"/>
    <cellStyle name="þ_x001d_ð7_x000c_îþ_x0007__x000d_áþU_x0001_3_x0007_ë_x000a_" xfId="486" xr:uid="{CAAD92A1-8265-4BDF-82CF-6E90259AE766}"/>
    <cellStyle name="þ_x001d_ð7_x000c_îþ_x0007__x000d_áþU_x0001_3_x0007_ë_x000a__x0007_" xfId="487" xr:uid="{E2415AD2-0549-40AD-A72A-CA361277C1C9}"/>
    <cellStyle name="þ_x001d_ð7_x000c_îþ_x0007__x000d_áþU_x0001_3_x0007_ë_x000a__x0007__x0001__x0001_" xfId="71" xr:uid="{FD388F1D-A510-4E18-B950-BC585E51C036}"/>
    <cellStyle name="þ_x001d_ð7_x000c_îþ_x0007__9.2 BU Impairment Charges" xfId="488" xr:uid="{8F8B225D-60DA-4C4F-835D-90F884213F5F}"/>
    <cellStyle name="Title 1" xfId="489" xr:uid="{3FE38791-45BF-49F0-834D-C72F30597DA7}"/>
    <cellStyle name="Title 2" xfId="490" xr:uid="{B31F0B0E-92F2-4C6B-A3D0-7A19CC0A34DA}"/>
    <cellStyle name="Title 3" xfId="491" xr:uid="{DCF5FF07-E205-4F91-970D-3F89834BDEC0}"/>
    <cellStyle name="Titles" xfId="492" xr:uid="{58DCB641-6A59-47AA-B8BD-E48E173EDFC7}"/>
    <cellStyle name="Titles 2" xfId="531" xr:uid="{1CFF0BAB-3E43-48EE-B8E8-09B9EF4FD4B5}"/>
    <cellStyle name="Titles 3" xfId="528" xr:uid="{198A38F7-C400-48BA-AAA7-7923A8DBB1F8}"/>
    <cellStyle name="Total 2" xfId="493" xr:uid="{237B5F8B-DD04-42F8-8D3C-9C702AF293BF}"/>
    <cellStyle name="Überschrift" xfId="568" xr:uid="{2439920F-9200-41A0-859F-7A9B781FDB08}"/>
    <cellStyle name="Überschrift 1" xfId="569" xr:uid="{275F06A1-13D4-4B55-92CB-861D9860022F}"/>
    <cellStyle name="Überschrift 2" xfId="570" xr:uid="{F62C5AA0-41A1-4350-839F-E4135D9A3D17}"/>
    <cellStyle name="Überschrift 3" xfId="571" xr:uid="{EA5DFDF9-0B37-4A36-B4EB-D69D2920B5B6}"/>
    <cellStyle name="Überschrift 4" xfId="572" xr:uid="{9382A56D-493E-4981-8154-55A12685768D}"/>
    <cellStyle name="Verknüpfte Zelle" xfId="573" xr:uid="{F97F0B98-2876-4652-B0F3-3FB4FD9E822C}"/>
    <cellStyle name="Warnender Text" xfId="574" xr:uid="{05F58CD8-59E8-4241-A3DE-B30F552A7500}"/>
    <cellStyle name="Warning Text 2" xfId="494" xr:uid="{D48A465B-7A8B-48AD-8CAE-3B128B216513}"/>
    <cellStyle name="White on black" xfId="495" xr:uid="{1576A2E2-36A7-4C01-B5E9-00F25CB157BE}"/>
    <cellStyle name="White on Blue" xfId="496" xr:uid="{29231D1A-D1C6-47F9-B3E1-60A4B352C357}"/>
    <cellStyle name="Word_Formula" xfId="497" xr:uid="{545AF70B-3A08-4D8E-9B2C-053127C9E34D}"/>
    <cellStyle name="WordWrap" xfId="72" xr:uid="{030D4FB0-9939-4821-B272-4BD42671E870}"/>
    <cellStyle name="WordWrap 2" xfId="122" xr:uid="{637EE019-ED9E-4737-AB3E-76DE48D3E9C4}"/>
    <cellStyle name="xHeading" xfId="498" xr:uid="{7ED64D9C-89F8-45E8-A54F-6A67B6917AE8}"/>
    <cellStyle name="xHeading 2" xfId="587" xr:uid="{EC62A4EA-63FC-40FA-B135-4EB859F5CC8D}"/>
    <cellStyle name="xHeadingCen" xfId="499" xr:uid="{E4A71FCC-D0FE-433C-ABF1-8B2DB6457393}"/>
    <cellStyle name="xHeadingCen 2" xfId="588" xr:uid="{199E46B9-084A-4864-B2DB-E5E81AE8FADD}"/>
    <cellStyle name="xHeadingVer" xfId="500" xr:uid="{E9159D88-8AD1-49B3-AD4F-ED574F36AE31}"/>
    <cellStyle name="xHeadingVer 2" xfId="589" xr:uid="{C2EB15EA-74D5-439C-A3B3-F520EDA46596}"/>
    <cellStyle name="xLtWheat" xfId="501" xr:uid="{93D41A6C-75F3-4AB5-BB40-785F30577C12}"/>
    <cellStyle name="xRangeName" xfId="502" xr:uid="{BA9C2E1C-865C-473E-8975-FD5A27D9B687}"/>
    <cellStyle name="xTitle" xfId="503" xr:uid="{F177F3F4-8432-4E08-9AE4-ACF22847208F}"/>
    <cellStyle name="Yish" xfId="504" xr:uid="{F7907380-38C6-483F-A15B-F44033EDC124}"/>
    <cellStyle name="Zelle überprüfen" xfId="575" xr:uid="{BE50107A-71D8-4E7C-B37E-D4A51B32D188}"/>
  </cellStyles>
  <dxfs count="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1" defaultTableStyle="TableStyleMedium2" defaultPivotStyle="PivotStyleLight16">
    <tableStyle name="Invisible" pivot="0" table="0" count="0" xr9:uid="{1AA3F09D-EDA3-4265-AA1E-516609051A5C}"/>
  </tableStyles>
  <colors>
    <mruColors>
      <color rgb="FF004F95"/>
      <color rgb="FF003399"/>
      <color rgb="FF0033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eetMetadata" Target="metadata.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1733550</xdr:colOff>
      <xdr:row>3</xdr:row>
      <xdr:rowOff>150099</xdr:rowOff>
    </xdr:to>
    <xdr:pic>
      <xdr:nvPicPr>
        <xdr:cNvPr id="2" name="Picture 1">
          <a:extLst>
            <a:ext uri="{FF2B5EF4-FFF2-40B4-BE49-F238E27FC236}">
              <a16:creationId xmlns:a16="http://schemas.microsoft.com/office/drawing/2014/main" id="{208209CD-2025-4EC2-82CC-F14927AE5E44}"/>
            </a:ext>
          </a:extLst>
        </xdr:cNvPr>
        <xdr:cNvPicPr>
          <a:picLocks noChangeAspect="1"/>
        </xdr:cNvPicPr>
      </xdr:nvPicPr>
      <xdr:blipFill>
        <a:blip xmlns:r="http://schemas.openxmlformats.org/officeDocument/2006/relationships" r:embed="rId1"/>
        <a:stretch>
          <a:fillRect/>
        </a:stretch>
      </xdr:blipFill>
      <xdr:spPr>
        <a:xfrm>
          <a:off x="371475" y="0"/>
          <a:ext cx="1733550" cy="6930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h-files\Drive_G\Finance%20and%20Controlling\1.%20Reporting\1.2%20OUTPUT\1%20Financial%20results\PCA_Financial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ch-files\drive_g\Finance%20and%20Controlling\1.%20Reporting\1.2%20OUTPUT\1.2.9%20PCH%20Monthly%20Reports\PCH_MonthlyReports_Automated_templat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ch-files\drive_g\Finance%20and%20Controlling\1.%20Reporting\1.2%20OUTPUT\1.2.9%20PCH%20Monthly%20Reports\1.2.10%20PCH%20Presentations\Performance%20Committee\By%20Region\WIP\Master_source_V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k - YTD"/>
      <sheetName val="Bank - Monthly"/>
      <sheetName val="Documentation"/>
      <sheetName val="Institution List"/>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_statistics"/>
      <sheetName val="Actual vs Plan"/>
      <sheetName val="Financials &amp; Ratio analysis"/>
      <sheetName val="Graphs"/>
      <sheetName val="Documentation"/>
      <sheetName val="Fx Adj calculation"/>
      <sheetName val="Actual vs. Plan Calculation"/>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INPUT_FULLY AUTOMATED"/>
      <sheetName val="Actual vs. Plan"/>
      <sheetName val="Asset structure"/>
      <sheetName val="Loan_Porfolio_Structure"/>
      <sheetName val="LP by currency"/>
      <sheetName val="LP_by Region"/>
      <sheetName val="Deposit development"/>
      <sheetName val="Deposits_by currency"/>
      <sheetName val="Deposits structure"/>
      <sheetName val="Deposits_by region"/>
      <sheetName val="Net income - MTD"/>
      <sheetName val="Profit MTD per Region"/>
      <sheetName val="Net Interest Income"/>
      <sheetName val="Interest_Income"/>
      <sheetName val="Interest_expense"/>
      <sheetName val="Provisioning expenses MTD"/>
      <sheetName val="Write-offs MTD"/>
      <sheetName val="Net fee_com_inc. MTD"/>
      <sheetName val="Net fee_com_income_SPLIT"/>
      <sheetName val="Trading result MTD"/>
      <sheetName val="Trading result_split"/>
      <sheetName val="Net other Op income"/>
      <sheetName val="Total Staff"/>
      <sheetName val="Personnel Expenses MTD"/>
      <sheetName val="General_Admin exp."/>
      <sheetName val="General_Admin exp_split"/>
      <sheetName val="Taxes exp. &amp; rate"/>
      <sheetName val="Drop-down Menues"/>
      <sheetName val="Actual vs. Plan_LP"/>
      <sheetName val="Actual vs. Plan_DP"/>
      <sheetName val="Actual vs. Plan_Profit"/>
      <sheetName val="Actual vs. Plan_All Banks_Profi"/>
      <sheetName val="LP_Growth"/>
      <sheetName val="DP_Growth"/>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worldbank.org/en/research/brief/informal-economy-database" TargetMode="External"/><Relationship Id="rId13" Type="http://schemas.openxmlformats.org/officeDocument/2006/relationships/hyperlink" Target="https://www.worldbank.org/en/research/brief/informal-economy-database" TargetMode="External"/><Relationship Id="rId3" Type="http://schemas.openxmlformats.org/officeDocument/2006/relationships/hyperlink" Target="https://www.eia.gov/international/overview/world" TargetMode="External"/><Relationship Id="rId7" Type="http://schemas.openxmlformats.org/officeDocument/2006/relationships/hyperlink" Target="https://ec.europa.eu/eurostat/databrowser/view/NRG_PC_205/default/table?lang=en&amp;category=nrg.nrg_price.nrg_pc" TargetMode="External"/><Relationship Id="rId12" Type="http://schemas.openxmlformats.org/officeDocument/2006/relationships/hyperlink" Target="https://www.iqair.com/world-most-polluted-countries" TargetMode="External"/><Relationship Id="rId2" Type="http://schemas.openxmlformats.org/officeDocument/2006/relationships/hyperlink" Target="https://www.iea.org/data-and-statistics" TargetMode="External"/><Relationship Id="rId1" Type="http://schemas.openxmlformats.org/officeDocument/2006/relationships/hyperlink" Target="https://gain.nd.edu/our-work/country-index/" TargetMode="External"/><Relationship Id="rId6" Type="http://schemas.openxmlformats.org/officeDocument/2006/relationships/hyperlink" Target="https://ilostat.ilo.org/data/" TargetMode="External"/><Relationship Id="rId11" Type="http://schemas.openxmlformats.org/officeDocument/2006/relationships/hyperlink" Target="https://ilostat.ilo.org/data/" TargetMode="External"/><Relationship Id="rId5" Type="http://schemas.openxmlformats.org/officeDocument/2006/relationships/hyperlink" Target="https://www.imf.org/external/datamapper/NGDPDPC@WEO/OEMDC/ADVEC/WEOWORLD" TargetMode="External"/><Relationship Id="rId10" Type="http://schemas.openxmlformats.org/officeDocument/2006/relationships/hyperlink" Target="https://neighbourhood-enlargement.ec.europa.eu/enlargement-policy/policy-highlights/sme-performance-review_en" TargetMode="External"/><Relationship Id="rId4" Type="http://schemas.openxmlformats.org/officeDocument/2006/relationships/hyperlink" Target="https://www.transparency.org/en/cpi/2021" TargetMode="External"/><Relationship Id="rId9" Type="http://schemas.openxmlformats.org/officeDocument/2006/relationships/hyperlink" Target="https://fragilestatesindex.org/" TargetMode="External"/><Relationship Id="rId1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procredit-holding.com/download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nbrm.mk/indikatori_za_finansiskata_stabilnost-en.nspx" TargetMode="External"/><Relationship Id="rId13" Type="http://schemas.openxmlformats.org/officeDocument/2006/relationships/hyperlink" Target="https://www.ceicdata.com/datapage/en/indicator/ecuador/non-performing-loans-ratio" TargetMode="External"/><Relationship Id="rId3" Type="http://schemas.openxmlformats.org/officeDocument/2006/relationships/hyperlink" Target="http://statistics.cbbh.ba/Panorama/novaview/SimpleLogin_en_html.aspx" TargetMode="External"/><Relationship Id="rId7" Type="http://schemas.openxmlformats.org/officeDocument/2006/relationships/hyperlink" Target="https://bqk-kos.org/wp-content/uploads/2023/02/CBK_FS_December-2022.pdf" TargetMode="External"/><Relationship Id="rId12" Type="http://schemas.openxmlformats.org/officeDocument/2006/relationships/hyperlink" Target="https://bank.gov.ua/en/stability/npl" TargetMode="External"/><Relationship Id="rId2" Type="http://schemas.openxmlformats.org/officeDocument/2006/relationships/hyperlink" Target="https://www.bankofalbania.org/Statistics/Time_series/?evb=agregate&amp;evn=agregate_detaje&amp;cregtab_id=759&amp;periudha_id=1" TargetMode="External"/><Relationship Id="rId1" Type="http://schemas.openxmlformats.org/officeDocument/2006/relationships/hyperlink" Target="http://statistics.cbbh.ba/Panorama/novaview/SimpleLogin_en_html.aspx" TargetMode="External"/><Relationship Id="rId6" Type="http://schemas.openxmlformats.org/officeDocument/2006/relationships/hyperlink" Target="https://www.bundesbank.de/dynamic/action/en/statistics/time-series-databases/time-series-databases/759784/759784?listId=www_s101_fsi_einlageninst1" TargetMode="External"/><Relationship Id="rId11" Type="http://schemas.openxmlformats.org/officeDocument/2006/relationships/hyperlink" Target="https://nbs.rs/en/drugi-nivo-navigacije/statistika/" TargetMode="External"/><Relationship Id="rId5" Type="http://schemas.openxmlformats.org/officeDocument/2006/relationships/hyperlink" Target="https://nbg.gov.ge/en/statistics/statistics-data?title=&amp;code=FSI" TargetMode="External"/><Relationship Id="rId15" Type="http://schemas.openxmlformats.org/officeDocument/2006/relationships/printerSettings" Target="../printerSettings/printerSettings9.bin"/><Relationship Id="rId10" Type="http://schemas.openxmlformats.org/officeDocument/2006/relationships/hyperlink" Target="https://www.bnr.ro/StatisticsReportHTML.aspx?icid=801&amp;table=1487&amp;column=" TargetMode="External"/><Relationship Id="rId4" Type="http://schemas.openxmlformats.org/officeDocument/2006/relationships/hyperlink" Target="https://bnb.bg/Statistics/SDDSPlus/SDDSPlusNationalPage/index.htm" TargetMode="External"/><Relationship Id="rId9" Type="http://schemas.openxmlformats.org/officeDocument/2006/relationships/hyperlink" Target="https://www.bnm.md/bdi/pages/reports/drsb/DRSB1.xhtml?id=0&amp;lang=en" TargetMode="External"/><Relationship Id="rId14" Type="http://schemas.openxmlformats.org/officeDocument/2006/relationships/hyperlink" Target="https://www.ceicdata.com/datapage/en/indicator/ecuador/non-performing-loans-rat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9F717-F6FC-4880-B514-49787E35324F}">
  <sheetPr>
    <tabColor rgb="FF004F95"/>
  </sheetPr>
  <dimension ref="B6:F44"/>
  <sheetViews>
    <sheetView showGridLines="0" tabSelected="1" zoomScaleNormal="100" workbookViewId="0">
      <selection activeCell="A10" sqref="A10"/>
    </sheetView>
  </sheetViews>
  <sheetFormatPr defaultColWidth="8.7109375" defaultRowHeight="14.45"/>
  <cols>
    <col min="1" max="1" width="15" customWidth="1"/>
    <col min="2" max="2" width="27.28515625" customWidth="1"/>
    <col min="3" max="3" width="1.42578125" customWidth="1"/>
    <col min="4" max="4" width="43.28515625" customWidth="1"/>
    <col min="5" max="5" width="21.7109375" customWidth="1"/>
    <col min="6" max="6" width="25.42578125" customWidth="1"/>
    <col min="7" max="7" width="13" customWidth="1"/>
  </cols>
  <sheetData>
    <row r="6" spans="2:5" ht="22.15" customHeight="1">
      <c r="B6" s="454" t="s">
        <v>0</v>
      </c>
      <c r="C6" s="454"/>
      <c r="D6" s="454"/>
    </row>
    <row r="7" spans="2:5" ht="12" customHeight="1">
      <c r="B7" s="453" t="s">
        <v>1</v>
      </c>
      <c r="C7" s="453"/>
      <c r="D7" s="453"/>
    </row>
    <row r="8" spans="2:5" ht="17.25" customHeight="1">
      <c r="B8" s="453"/>
      <c r="C8" s="453"/>
      <c r="D8" s="453"/>
    </row>
    <row r="10" spans="2:5">
      <c r="B10" s="120" t="s">
        <v>2</v>
      </c>
    </row>
    <row r="12" spans="2:5">
      <c r="B12" s="101" t="s">
        <v>3</v>
      </c>
      <c r="C12" s="4"/>
      <c r="D12" s="7" t="s">
        <v>4</v>
      </c>
      <c r="E12" s="95"/>
    </row>
    <row r="13" spans="2:5" ht="7.15" customHeight="1">
      <c r="B13" s="2"/>
      <c r="C13" s="2"/>
      <c r="D13" s="6"/>
    </row>
    <row r="14" spans="2:5">
      <c r="B14" s="3"/>
      <c r="C14" s="3"/>
      <c r="D14" s="7" t="s">
        <v>5</v>
      </c>
    </row>
    <row r="15" spans="2:5" ht="7.15" customHeight="1">
      <c r="B15" s="2"/>
      <c r="C15" s="2"/>
      <c r="D15" s="6"/>
    </row>
    <row r="16" spans="2:5">
      <c r="B16" s="101" t="s">
        <v>6</v>
      </c>
      <c r="C16" s="4"/>
      <c r="D16" s="7" t="s">
        <v>7</v>
      </c>
    </row>
    <row r="17" spans="2:5" ht="7.15" customHeight="1">
      <c r="B17" s="2"/>
      <c r="C17" s="2"/>
      <c r="D17" s="6"/>
    </row>
    <row r="18" spans="2:5">
      <c r="B18" s="3"/>
      <c r="C18" s="3"/>
      <c r="D18" s="7" t="s">
        <v>8</v>
      </c>
    </row>
    <row r="19" spans="2:5" ht="7.15" customHeight="1">
      <c r="B19" s="2"/>
      <c r="C19" s="2"/>
      <c r="D19" s="6"/>
    </row>
    <row r="20" spans="2:5">
      <c r="B20" s="2"/>
      <c r="C20" s="2"/>
      <c r="D20" s="7" t="s">
        <v>9</v>
      </c>
    </row>
    <row r="21" spans="2:5" ht="7.15" customHeight="1">
      <c r="B21" s="2"/>
      <c r="C21" s="2"/>
      <c r="D21" s="6"/>
    </row>
    <row r="22" spans="2:5">
      <c r="B22" s="3"/>
      <c r="C22" s="3"/>
      <c r="D22" s="7" t="s">
        <v>10</v>
      </c>
    </row>
    <row r="23" spans="2:5" ht="7.15" customHeight="1">
      <c r="B23" s="2"/>
      <c r="C23" s="2"/>
      <c r="D23" s="6"/>
    </row>
    <row r="24" spans="2:5">
      <c r="B24" s="2"/>
      <c r="C24" s="2"/>
      <c r="D24" s="7" t="s">
        <v>11</v>
      </c>
    </row>
    <row r="25" spans="2:5" ht="7.15" customHeight="1">
      <c r="B25" s="2"/>
      <c r="C25" s="2"/>
      <c r="D25" s="6"/>
    </row>
    <row r="26" spans="2:5">
      <c r="B26" s="390"/>
      <c r="C26" s="390"/>
      <c r="D26" s="7" t="s">
        <v>12</v>
      </c>
      <c r="E26" s="390"/>
    </row>
    <row r="27" spans="2:5" ht="7.15" customHeight="1">
      <c r="B27" s="9"/>
      <c r="C27" s="9"/>
      <c r="D27" s="6"/>
      <c r="E27" s="390"/>
    </row>
    <row r="28" spans="2:5">
      <c r="B28" s="101" t="s">
        <v>13</v>
      </c>
      <c r="C28" s="4"/>
      <c r="D28" s="7" t="s">
        <v>14</v>
      </c>
      <c r="E28" s="390"/>
    </row>
    <row r="29" spans="2:5" ht="7.15" customHeight="1">
      <c r="B29" s="9"/>
      <c r="C29" s="9"/>
      <c r="D29" s="6"/>
      <c r="E29" s="390"/>
    </row>
    <row r="30" spans="2:5">
      <c r="B30" s="390"/>
      <c r="C30" s="390"/>
      <c r="D30" s="7" t="s">
        <v>15</v>
      </c>
      <c r="E30" s="390"/>
    </row>
    <row r="31" spans="2:5" ht="6.75" customHeight="1">
      <c r="B31" s="9"/>
      <c r="C31" s="9"/>
      <c r="D31" s="6"/>
      <c r="E31" s="390"/>
    </row>
    <row r="32" spans="2:5">
      <c r="B32" s="9"/>
      <c r="C32" s="9"/>
      <c r="D32" s="7" t="s">
        <v>16</v>
      </c>
      <c r="E32" s="390"/>
    </row>
    <row r="33" spans="2:6" ht="6.75" customHeight="1">
      <c r="B33" s="9"/>
      <c r="C33" s="9"/>
      <c r="D33" s="6"/>
      <c r="E33" s="390"/>
    </row>
    <row r="34" spans="2:6">
      <c r="B34" s="101" t="s">
        <v>17</v>
      </c>
      <c r="C34" s="4"/>
      <c r="D34" s="7" t="s">
        <v>18</v>
      </c>
      <c r="E34" s="390"/>
    </row>
    <row r="35" spans="2:6">
      <c r="B35" s="9"/>
      <c r="C35" s="9"/>
      <c r="D35" s="6"/>
      <c r="E35" s="390"/>
    </row>
    <row r="36" spans="2:6">
      <c r="B36" s="9"/>
      <c r="C36" s="9"/>
      <c r="D36" s="6"/>
      <c r="E36" s="390"/>
    </row>
    <row r="37" spans="2:6">
      <c r="B37" s="5" t="s">
        <v>19</v>
      </c>
    </row>
    <row r="38" spans="2:6">
      <c r="B38" s="389"/>
      <c r="C38" s="389"/>
      <c r="D38" s="389"/>
      <c r="E38" s="389"/>
      <c r="F38" s="389"/>
    </row>
    <row r="39" spans="2:6">
      <c r="B39" s="1"/>
      <c r="C39" s="1"/>
      <c r="D39" s="1"/>
      <c r="E39" s="1"/>
      <c r="F39" s="1"/>
    </row>
    <row r="40" spans="2:6" ht="14.65" customHeight="1">
      <c r="B40" s="452"/>
      <c r="C40" s="452"/>
      <c r="D40" s="452"/>
      <c r="E40" s="452"/>
      <c r="F40" s="452"/>
    </row>
    <row r="41" spans="2:6">
      <c r="B41" s="1"/>
      <c r="C41" s="1"/>
      <c r="D41" s="1"/>
      <c r="E41" s="1"/>
      <c r="F41" s="1"/>
    </row>
    <row r="42" spans="2:6">
      <c r="B42" s="1"/>
      <c r="C42" s="1"/>
      <c r="D42" s="1"/>
      <c r="E42" s="1"/>
      <c r="F42" s="1"/>
    </row>
    <row r="43" spans="2:6">
      <c r="B43" s="1"/>
      <c r="C43" s="1"/>
      <c r="D43" s="1"/>
      <c r="E43" s="1"/>
      <c r="F43" s="1"/>
    </row>
    <row r="44" spans="2:6">
      <c r="B44" s="1"/>
      <c r="C44" s="1"/>
      <c r="D44" s="1"/>
      <c r="E44" s="1"/>
      <c r="F44" s="1"/>
    </row>
  </sheetData>
  <sheetProtection formatCells="0" formatColumns="0"/>
  <mergeCells count="3">
    <mergeCell ref="B40:F40"/>
    <mergeCell ref="B7:D8"/>
    <mergeCell ref="B6:D6"/>
  </mergeCells>
  <hyperlinks>
    <hyperlink ref="D12" location="'1.1_Environmental_perfomance'!A1" display="1.1 Internal environmental performance" xr:uid="{8B10AC27-A165-4F6E-B816-7AAAB692E504}"/>
    <hyperlink ref="D14" location="'1.2_Sustainable_lending'!A1" display="1.2 Sustainable lending and investment" xr:uid="{C8BFE978-F6D4-43EF-8479-4FF010D9FD22}"/>
    <hyperlink ref="D16" location="'2.1_Customers'!A1" display="2.1 Customers" xr:uid="{472E10EC-9EAF-4318-9800-8195C02E1F48}"/>
    <hyperlink ref="D18" location="'2.2_Employees'!A1" display="2.2 Employees" xr:uid="{2C8262AB-06D0-49D0-831A-0447444D5D3B}"/>
    <hyperlink ref="D22" location="'2.4_Economic_development'!A1" display="2.4 Economic development" xr:uid="{CB17F07D-BA85-4382-A5D3-C3656E28FD18}"/>
    <hyperlink ref="D28" location="'3.1_Compliance'!A1" display="3.1 Compliance" xr:uid="{5F8FF695-3A3B-4BAC-8010-AD839BA5B835}"/>
    <hyperlink ref="D30" location="'3.2_Crime_prevention'!A1" display="3.2 Crime prevention" xr:uid="{9C89443E-4AA1-4288-AF3C-7E6EF171F84E}"/>
    <hyperlink ref="D24" location="'2.5_Prudent_risk '!A1" display="2.5 Prudent risk" xr:uid="{82C048E4-148A-4C7F-A2AC-9DA52BBBDB47}"/>
    <hyperlink ref="D34" location="'4.1_Glossary_and_definitions'!A1" display="4.1 Glossary and definitions" xr:uid="{B064EA72-C8B9-44D0-9A24-1791424BAE42}"/>
    <hyperlink ref="D20" location="'2.3_Supply_chain'!A1" display="2.3 Supply chain" xr:uid="{3C2DC8FF-7783-4B26-A751-61FA7DB3183B}"/>
    <hyperlink ref="D32" location="'3.3_Memberships_and_donations'!A1" display="3.3 Memberships and donations" xr:uid="{8FADBA49-C5DC-46AA-9DD8-179A6E70CE27}"/>
    <hyperlink ref="B10" location="'0.1_Index'!A1" display="Index of Indicators" xr:uid="{56AA66F4-1950-43F3-9051-0AEBD0DCE491}"/>
    <hyperlink ref="D26" location="'2.6_Sustainability_context'!A1" display="2.6 Sustainability context" xr:uid="{848BB0F1-60CD-4664-8D88-3FBE551FC5E2}"/>
  </hyperlinks>
  <pageMargins left="0.7" right="0.7" top="0.75" bottom="0.75" header="0.3" footer="0.3"/>
  <pageSetup paperSize="9" orientation="portrait" r:id="rId1"/>
  <headerFooter>
    <oddHeader>&amp;C&amp;"Calibri"&amp;10&amp;K0078D7Classification:  Restricted to ProCreditGroup&amp;1#_x000D_&amp;"Calibri"&amp;11&amp;K000000</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55B7E-C238-4AB3-80FB-0EF58308D7B6}">
  <sheetPr>
    <tabColor rgb="FF004F95"/>
  </sheetPr>
  <dimension ref="A1:Q39"/>
  <sheetViews>
    <sheetView showGridLines="0" zoomScale="80" zoomScaleNormal="80" workbookViewId="0">
      <selection activeCell="B20" sqref="B20"/>
    </sheetView>
  </sheetViews>
  <sheetFormatPr defaultRowHeight="14.45"/>
  <cols>
    <col min="1" max="1" width="17.28515625" customWidth="1"/>
    <col min="2" max="2" width="83.7109375" customWidth="1"/>
    <col min="3" max="3" width="18.28515625" customWidth="1"/>
    <col min="4" max="4" width="9.28515625" bestFit="1" customWidth="1"/>
    <col min="5" max="5" width="14" customWidth="1"/>
    <col min="6" max="6" width="10.28515625" bestFit="1" customWidth="1"/>
    <col min="7" max="9" width="9.28515625" bestFit="1" customWidth="1"/>
    <col min="10" max="10" width="12.28515625" customWidth="1"/>
    <col min="11" max="11" width="9.28515625" bestFit="1" customWidth="1"/>
    <col min="12" max="12" width="10.28515625" customWidth="1"/>
    <col min="13" max="13" width="9.28515625" bestFit="1" customWidth="1"/>
    <col min="15" max="15" width="10.28515625" bestFit="1" customWidth="1"/>
    <col min="16" max="16" width="10.42578125" customWidth="1"/>
  </cols>
  <sheetData>
    <row r="1" spans="1:16">
      <c r="A1" s="104" t="s">
        <v>20</v>
      </c>
      <c r="B1" s="390"/>
      <c r="C1" s="390"/>
      <c r="D1" s="390"/>
      <c r="E1" s="390"/>
      <c r="F1" s="390"/>
      <c r="G1" s="390"/>
      <c r="H1" s="390"/>
      <c r="I1" s="390"/>
      <c r="J1" s="390"/>
      <c r="K1" s="390"/>
      <c r="L1" s="390"/>
      <c r="M1" s="390"/>
      <c r="N1" s="390"/>
      <c r="O1" s="390"/>
      <c r="P1" s="390"/>
    </row>
    <row r="2" spans="1:16">
      <c r="A2" s="104" t="s">
        <v>443</v>
      </c>
      <c r="B2" s="390"/>
      <c r="C2" s="390"/>
      <c r="D2" s="390"/>
      <c r="E2" s="390"/>
      <c r="F2" s="390"/>
      <c r="G2" s="390"/>
      <c r="H2" s="390"/>
      <c r="I2" s="390"/>
      <c r="J2" s="390"/>
      <c r="K2" s="390"/>
      <c r="L2" s="390"/>
      <c r="M2" s="390"/>
      <c r="N2" s="390"/>
      <c r="O2" s="390"/>
      <c r="P2" s="390"/>
    </row>
    <row r="3" spans="1:16">
      <c r="B3" s="578" t="s">
        <v>392</v>
      </c>
      <c r="C3" s="526"/>
      <c r="D3" s="526"/>
      <c r="E3" s="526"/>
      <c r="F3" s="526"/>
      <c r="G3" s="526"/>
      <c r="H3" s="526"/>
      <c r="I3" s="526"/>
      <c r="J3" s="526"/>
      <c r="K3" s="526"/>
      <c r="L3" s="526"/>
      <c r="M3" s="526"/>
      <c r="N3" s="526"/>
      <c r="O3" s="526"/>
      <c r="P3" s="526"/>
    </row>
    <row r="4" spans="1:16" ht="26.45">
      <c r="B4" s="297" t="s">
        <v>27</v>
      </c>
      <c r="C4" s="231" t="s">
        <v>792</v>
      </c>
      <c r="D4" s="231" t="s">
        <v>766</v>
      </c>
      <c r="E4" s="231" t="s">
        <v>793</v>
      </c>
      <c r="F4" s="231" t="s">
        <v>768</v>
      </c>
      <c r="G4" s="231" t="s">
        <v>769</v>
      </c>
      <c r="H4" s="231" t="s">
        <v>770</v>
      </c>
      <c r="I4" s="231" t="s">
        <v>771</v>
      </c>
      <c r="J4" s="231" t="s">
        <v>772</v>
      </c>
      <c r="K4" s="231" t="s">
        <v>773</v>
      </c>
      <c r="L4" s="231" t="s">
        <v>774</v>
      </c>
      <c r="M4" s="231" t="s">
        <v>775</v>
      </c>
      <c r="N4" s="231" t="s">
        <v>776</v>
      </c>
      <c r="O4" s="231" t="s">
        <v>794</v>
      </c>
      <c r="P4" s="231" t="s">
        <v>448</v>
      </c>
    </row>
    <row r="5" spans="1:16" s="136" customFormat="1">
      <c r="B5" s="177" t="s">
        <v>795</v>
      </c>
      <c r="C5" s="232">
        <v>2021</v>
      </c>
      <c r="D5" s="178" t="s">
        <v>796</v>
      </c>
      <c r="E5" s="178" t="s">
        <v>797</v>
      </c>
      <c r="F5" s="178" t="s">
        <v>798</v>
      </c>
      <c r="G5" s="178" t="s">
        <v>799</v>
      </c>
      <c r="H5" s="178" t="s">
        <v>800</v>
      </c>
      <c r="I5" s="176" t="s">
        <v>801</v>
      </c>
      <c r="J5" s="178" t="s">
        <v>802</v>
      </c>
      <c r="K5" s="178" t="s">
        <v>508</v>
      </c>
      <c r="L5" s="178" t="s">
        <v>803</v>
      </c>
      <c r="M5" s="178" t="s">
        <v>804</v>
      </c>
      <c r="N5" s="178" t="s">
        <v>805</v>
      </c>
      <c r="O5" s="178" t="s">
        <v>508</v>
      </c>
      <c r="P5" s="178" t="s">
        <v>806</v>
      </c>
    </row>
    <row r="6" spans="1:16" s="136" customFormat="1">
      <c r="B6" s="177" t="s">
        <v>807</v>
      </c>
      <c r="C6" s="232">
        <v>2021</v>
      </c>
      <c r="D6" s="296" t="s">
        <v>808</v>
      </c>
      <c r="E6" s="296" t="s">
        <v>809</v>
      </c>
      <c r="F6" s="296" t="s">
        <v>810</v>
      </c>
      <c r="G6" s="296" t="s">
        <v>811</v>
      </c>
      <c r="H6" s="296" t="s">
        <v>810</v>
      </c>
      <c r="I6" s="296" t="s">
        <v>808</v>
      </c>
      <c r="J6" s="296" t="s">
        <v>809</v>
      </c>
      <c r="K6" s="178" t="s">
        <v>508</v>
      </c>
      <c r="L6" s="296" t="s">
        <v>810</v>
      </c>
      <c r="M6" s="296" t="s">
        <v>809</v>
      </c>
      <c r="N6" s="296" t="s">
        <v>810</v>
      </c>
      <c r="O6" s="178" t="s">
        <v>508</v>
      </c>
      <c r="P6" s="296" t="s">
        <v>808</v>
      </c>
    </row>
    <row r="7" spans="1:16" s="136" customFormat="1" ht="14.25" customHeight="1">
      <c r="B7" s="177" t="s">
        <v>812</v>
      </c>
      <c r="C7" s="232">
        <v>2022</v>
      </c>
      <c r="D7" s="178" t="s">
        <v>813</v>
      </c>
      <c r="E7" s="178" t="s">
        <v>814</v>
      </c>
      <c r="F7" s="178" t="s">
        <v>815</v>
      </c>
      <c r="G7" s="178" t="s">
        <v>816</v>
      </c>
      <c r="H7" s="178" t="s">
        <v>817</v>
      </c>
      <c r="I7" s="178" t="s">
        <v>818</v>
      </c>
      <c r="J7" s="178" t="s">
        <v>819</v>
      </c>
      <c r="K7" s="178" t="s">
        <v>820</v>
      </c>
      <c r="L7" s="178" t="s">
        <v>821</v>
      </c>
      <c r="M7" s="178" t="s">
        <v>822</v>
      </c>
      <c r="N7" s="178" t="s">
        <v>823</v>
      </c>
      <c r="O7" s="178" t="s">
        <v>824</v>
      </c>
      <c r="P7" s="178" t="s">
        <v>825</v>
      </c>
    </row>
    <row r="8" spans="1:16" s="136" customFormat="1">
      <c r="B8" s="177" t="s">
        <v>826</v>
      </c>
      <c r="C8" s="232">
        <v>2020</v>
      </c>
      <c r="D8" s="178" t="s">
        <v>827</v>
      </c>
      <c r="E8" s="178" t="s">
        <v>828</v>
      </c>
      <c r="F8" s="178" t="s">
        <v>829</v>
      </c>
      <c r="G8" s="178" t="s">
        <v>830</v>
      </c>
      <c r="H8" s="178" t="s">
        <v>831</v>
      </c>
      <c r="I8" s="178" t="s">
        <v>508</v>
      </c>
      <c r="J8" s="178" t="s">
        <v>832</v>
      </c>
      <c r="K8" s="178" t="s">
        <v>833</v>
      </c>
      <c r="L8" s="178" t="s">
        <v>834</v>
      </c>
      <c r="M8" s="178" t="s">
        <v>835</v>
      </c>
      <c r="N8" s="178" t="s">
        <v>836</v>
      </c>
      <c r="O8" s="178" t="s">
        <v>508</v>
      </c>
      <c r="P8" s="178" t="s">
        <v>837</v>
      </c>
    </row>
    <row r="9" spans="1:16" s="136" customFormat="1" ht="15.95">
      <c r="B9" s="177" t="s">
        <v>838</v>
      </c>
      <c r="C9" s="177">
        <v>2020</v>
      </c>
      <c r="D9" s="178" t="s">
        <v>839</v>
      </c>
      <c r="E9" s="178" t="s">
        <v>840</v>
      </c>
      <c r="F9" s="178" t="s">
        <v>841</v>
      </c>
      <c r="G9" s="178" t="s">
        <v>842</v>
      </c>
      <c r="H9" s="178" t="s">
        <v>843</v>
      </c>
      <c r="I9" s="178" t="s">
        <v>844</v>
      </c>
      <c r="J9" s="178" t="s">
        <v>845</v>
      </c>
      <c r="K9" s="178" t="s">
        <v>846</v>
      </c>
      <c r="L9" s="178" t="s">
        <v>847</v>
      </c>
      <c r="M9" s="178" t="s">
        <v>848</v>
      </c>
      <c r="N9" s="178" t="s">
        <v>849</v>
      </c>
      <c r="O9" s="178" t="s">
        <v>850</v>
      </c>
      <c r="P9" s="178" t="s">
        <v>851</v>
      </c>
    </row>
    <row r="10" spans="1:16" s="136" customFormat="1">
      <c r="B10" s="579" t="s">
        <v>852</v>
      </c>
      <c r="C10" s="177">
        <v>2000</v>
      </c>
      <c r="D10" s="178" t="s">
        <v>853</v>
      </c>
      <c r="E10" s="178" t="s">
        <v>854</v>
      </c>
      <c r="F10" s="178" t="s">
        <v>855</v>
      </c>
      <c r="G10" s="178" t="s">
        <v>856</v>
      </c>
      <c r="H10" s="178" t="s">
        <v>857</v>
      </c>
      <c r="I10" s="178" t="s">
        <v>508</v>
      </c>
      <c r="J10" s="178" t="s">
        <v>821</v>
      </c>
      <c r="K10" s="178" t="s">
        <v>858</v>
      </c>
      <c r="L10" s="178" t="s">
        <v>859</v>
      </c>
      <c r="M10" s="178" t="s">
        <v>860</v>
      </c>
      <c r="N10" s="178" t="s">
        <v>805</v>
      </c>
      <c r="O10" s="178" t="s">
        <v>860</v>
      </c>
      <c r="P10" s="178" t="s">
        <v>815</v>
      </c>
    </row>
    <row r="11" spans="1:16" s="136" customFormat="1">
      <c r="B11" s="580"/>
      <c r="C11" s="177">
        <v>2005</v>
      </c>
      <c r="D11" s="178" t="s">
        <v>861</v>
      </c>
      <c r="E11" s="178" t="s">
        <v>862</v>
      </c>
      <c r="F11" s="178" t="s">
        <v>863</v>
      </c>
      <c r="G11" s="178" t="s">
        <v>864</v>
      </c>
      <c r="H11" s="178" t="s">
        <v>865</v>
      </c>
      <c r="I11" s="178" t="s">
        <v>508</v>
      </c>
      <c r="J11" s="178" t="s">
        <v>866</v>
      </c>
      <c r="K11" s="178" t="s">
        <v>867</v>
      </c>
      <c r="L11" s="178" t="s">
        <v>868</v>
      </c>
      <c r="M11" s="178" t="s">
        <v>860</v>
      </c>
      <c r="N11" s="178" t="s">
        <v>869</v>
      </c>
      <c r="O11" s="178" t="s">
        <v>860</v>
      </c>
      <c r="P11" s="178" t="s">
        <v>870</v>
      </c>
    </row>
    <row r="12" spans="1:16" s="136" customFormat="1">
      <c r="B12" s="580"/>
      <c r="C12" s="177">
        <v>2010</v>
      </c>
      <c r="D12" s="178" t="s">
        <v>816</v>
      </c>
      <c r="E12" s="178" t="s">
        <v>871</v>
      </c>
      <c r="F12" s="178" t="s">
        <v>872</v>
      </c>
      <c r="G12" s="178" t="s">
        <v>873</v>
      </c>
      <c r="H12" s="178" t="s">
        <v>853</v>
      </c>
      <c r="I12" s="178" t="s">
        <v>874</v>
      </c>
      <c r="J12" s="178" t="s">
        <v>875</v>
      </c>
      <c r="K12" s="178" t="s">
        <v>876</v>
      </c>
      <c r="L12" s="178" t="s">
        <v>864</v>
      </c>
      <c r="M12" s="178" t="s">
        <v>877</v>
      </c>
      <c r="N12" s="178" t="s">
        <v>806</v>
      </c>
      <c r="O12" s="178" t="s">
        <v>860</v>
      </c>
      <c r="P12" s="178" t="s">
        <v>816</v>
      </c>
    </row>
    <row r="13" spans="1:16" s="136" customFormat="1">
      <c r="B13" s="580"/>
      <c r="C13" s="177">
        <v>2015</v>
      </c>
      <c r="D13" s="178" t="s">
        <v>878</v>
      </c>
      <c r="E13" s="178" t="s">
        <v>879</v>
      </c>
      <c r="F13" s="178" t="s">
        <v>880</v>
      </c>
      <c r="G13" s="178" t="s">
        <v>881</v>
      </c>
      <c r="H13" s="178" t="s">
        <v>882</v>
      </c>
      <c r="I13" s="178" t="s">
        <v>883</v>
      </c>
      <c r="J13" s="178" t="s">
        <v>884</v>
      </c>
      <c r="K13" s="178" t="s">
        <v>885</v>
      </c>
      <c r="L13" s="178" t="s">
        <v>886</v>
      </c>
      <c r="M13" s="178" t="s">
        <v>887</v>
      </c>
      <c r="N13" s="178" t="s">
        <v>888</v>
      </c>
      <c r="O13" s="178" t="s">
        <v>508</v>
      </c>
      <c r="P13" s="178" t="s">
        <v>889</v>
      </c>
    </row>
    <row r="14" spans="1:16" s="136" customFormat="1">
      <c r="B14" s="581"/>
      <c r="C14" s="177">
        <v>2021</v>
      </c>
      <c r="D14" s="178" t="s">
        <v>890</v>
      </c>
      <c r="E14" s="178" t="s">
        <v>891</v>
      </c>
      <c r="F14" s="178" t="s">
        <v>892</v>
      </c>
      <c r="G14" s="178" t="s">
        <v>893</v>
      </c>
      <c r="H14" s="178" t="s">
        <v>894</v>
      </c>
      <c r="I14" s="178" t="s">
        <v>895</v>
      </c>
      <c r="J14" s="178" t="s">
        <v>896</v>
      </c>
      <c r="K14" s="178" t="s">
        <v>897</v>
      </c>
      <c r="L14" s="178" t="s">
        <v>898</v>
      </c>
      <c r="M14" s="178" t="s">
        <v>899</v>
      </c>
      <c r="N14" s="178" t="s">
        <v>900</v>
      </c>
      <c r="O14" s="178" t="s">
        <v>508</v>
      </c>
      <c r="P14" s="178" t="s">
        <v>901</v>
      </c>
    </row>
    <row r="15" spans="1:16" s="136" customFormat="1" ht="27">
      <c r="B15" s="177" t="s">
        <v>902</v>
      </c>
      <c r="C15" s="177">
        <v>2021</v>
      </c>
      <c r="D15" s="176">
        <v>35</v>
      </c>
      <c r="E15" s="176">
        <v>35</v>
      </c>
      <c r="F15" s="176">
        <v>42</v>
      </c>
      <c r="G15" s="176">
        <v>36</v>
      </c>
      <c r="H15" s="176">
        <v>55</v>
      </c>
      <c r="I15" s="176">
        <v>39</v>
      </c>
      <c r="J15" s="176">
        <v>39</v>
      </c>
      <c r="K15" s="176">
        <v>36</v>
      </c>
      <c r="L15" s="176">
        <v>45</v>
      </c>
      <c r="M15" s="176">
        <v>38</v>
      </c>
      <c r="N15" s="176">
        <v>32</v>
      </c>
      <c r="O15" s="176">
        <v>66</v>
      </c>
      <c r="P15" s="176">
        <v>68</v>
      </c>
    </row>
    <row r="16" spans="1:16" s="136" customFormat="1">
      <c r="B16" s="177" t="s">
        <v>903</v>
      </c>
      <c r="C16" s="177">
        <v>2022</v>
      </c>
      <c r="D16" s="322">
        <v>6369</v>
      </c>
      <c r="E16" s="322">
        <v>6818</v>
      </c>
      <c r="F16" s="322">
        <v>12505</v>
      </c>
      <c r="G16" s="322">
        <v>6413</v>
      </c>
      <c r="H16" s="322">
        <v>6770</v>
      </c>
      <c r="I16" s="322">
        <v>5230</v>
      </c>
      <c r="J16" s="322">
        <v>6816</v>
      </c>
      <c r="K16" s="322">
        <v>5529</v>
      </c>
      <c r="L16" s="322">
        <v>15617</v>
      </c>
      <c r="M16" s="322">
        <v>9164</v>
      </c>
      <c r="N16" s="322" t="s">
        <v>904</v>
      </c>
      <c r="O16" s="322">
        <v>37276</v>
      </c>
      <c r="P16" s="322">
        <v>48398</v>
      </c>
    </row>
    <row r="17" spans="1:17" s="136" customFormat="1">
      <c r="B17" s="177" t="s">
        <v>905</v>
      </c>
      <c r="C17" s="177">
        <v>2021</v>
      </c>
      <c r="D17" s="179" t="s">
        <v>906</v>
      </c>
      <c r="E17" s="179" t="s">
        <v>907</v>
      </c>
      <c r="F17" s="179" t="s">
        <v>908</v>
      </c>
      <c r="G17" s="179" t="s">
        <v>909</v>
      </c>
      <c r="H17" s="179" t="s">
        <v>910</v>
      </c>
      <c r="I17" s="179" t="s">
        <v>911</v>
      </c>
      <c r="J17" s="179" t="s">
        <v>912</v>
      </c>
      <c r="K17" s="179" t="s">
        <v>913</v>
      </c>
      <c r="L17" s="179" t="s">
        <v>914</v>
      </c>
      <c r="M17" s="179" t="s">
        <v>915</v>
      </c>
      <c r="N17" s="179" t="s">
        <v>916</v>
      </c>
      <c r="O17" s="178" t="s">
        <v>508</v>
      </c>
      <c r="P17" s="179" t="s">
        <v>917</v>
      </c>
    </row>
    <row r="18" spans="1:17" s="136" customFormat="1">
      <c r="B18" s="177" t="s">
        <v>918</v>
      </c>
      <c r="C18" s="177">
        <v>2021</v>
      </c>
      <c r="D18" s="179" t="s">
        <v>919</v>
      </c>
      <c r="E18" s="179" t="s">
        <v>920</v>
      </c>
      <c r="F18" s="179" t="s">
        <v>919</v>
      </c>
      <c r="G18" s="179" t="s">
        <v>921</v>
      </c>
      <c r="H18" s="179" t="s">
        <v>922</v>
      </c>
      <c r="I18" s="178" t="s">
        <v>508</v>
      </c>
      <c r="J18" s="179" t="s">
        <v>923</v>
      </c>
      <c r="K18" s="179" t="s">
        <v>924</v>
      </c>
      <c r="L18" s="179" t="s">
        <v>925</v>
      </c>
      <c r="M18" s="179" t="s">
        <v>926</v>
      </c>
      <c r="N18" s="178" t="s">
        <v>927</v>
      </c>
      <c r="O18" s="178" t="s">
        <v>508</v>
      </c>
      <c r="P18" s="179" t="s">
        <v>928</v>
      </c>
    </row>
    <row r="19" spans="1:17" s="136" customFormat="1">
      <c r="B19" s="293" t="s">
        <v>929</v>
      </c>
      <c r="C19" s="232" t="s">
        <v>930</v>
      </c>
      <c r="D19" s="176" t="s">
        <v>931</v>
      </c>
      <c r="E19" s="178" t="s">
        <v>932</v>
      </c>
      <c r="F19" s="178" t="s">
        <v>933</v>
      </c>
      <c r="G19" s="178" t="s">
        <v>508</v>
      </c>
      <c r="H19" s="178" t="s">
        <v>934</v>
      </c>
      <c r="I19" s="295" t="s">
        <v>935</v>
      </c>
      <c r="J19" s="178" t="s">
        <v>936</v>
      </c>
      <c r="K19" s="294" t="s">
        <v>937</v>
      </c>
      <c r="L19" s="178" t="s">
        <v>938</v>
      </c>
      <c r="M19" s="178" t="s">
        <v>939</v>
      </c>
      <c r="N19" s="178" t="s">
        <v>924</v>
      </c>
      <c r="O19" s="178" t="s">
        <v>940</v>
      </c>
      <c r="P19" s="178" t="s">
        <v>941</v>
      </c>
    </row>
    <row r="20" spans="1:17" s="136" customFormat="1" ht="27">
      <c r="B20" s="293" t="s">
        <v>942</v>
      </c>
      <c r="C20" s="232" t="s">
        <v>943</v>
      </c>
      <c r="D20" s="178" t="s">
        <v>508</v>
      </c>
      <c r="E20" s="178" t="s">
        <v>944</v>
      </c>
      <c r="F20" s="178" t="s">
        <v>945</v>
      </c>
      <c r="G20" s="178" t="s">
        <v>508</v>
      </c>
      <c r="H20" s="178" t="s">
        <v>946</v>
      </c>
      <c r="I20" s="178" t="s">
        <v>947</v>
      </c>
      <c r="J20" s="178" t="s">
        <v>948</v>
      </c>
      <c r="K20" s="178" t="s">
        <v>949</v>
      </c>
      <c r="L20" s="178" t="s">
        <v>950</v>
      </c>
      <c r="M20" s="178" t="s">
        <v>951</v>
      </c>
      <c r="N20" s="178" t="s">
        <v>952</v>
      </c>
      <c r="O20" s="178" t="s">
        <v>953</v>
      </c>
      <c r="P20" s="178" t="s">
        <v>954</v>
      </c>
    </row>
    <row r="21" spans="1:17" s="136" customFormat="1">
      <c r="B21" s="293" t="s">
        <v>955</v>
      </c>
      <c r="C21" s="232">
        <v>2018</v>
      </c>
      <c r="D21" s="176" t="s">
        <v>956</v>
      </c>
      <c r="E21" s="176" t="s">
        <v>957</v>
      </c>
      <c r="F21" s="176" t="s">
        <v>958</v>
      </c>
      <c r="G21" s="176" t="s">
        <v>959</v>
      </c>
      <c r="H21" s="176" t="s">
        <v>960</v>
      </c>
      <c r="I21" s="178" t="s">
        <v>508</v>
      </c>
      <c r="J21" s="176" t="s">
        <v>961</v>
      </c>
      <c r="K21" s="176" t="s">
        <v>962</v>
      </c>
      <c r="L21" s="176" t="s">
        <v>963</v>
      </c>
      <c r="M21" s="178" t="s">
        <v>508</v>
      </c>
      <c r="N21" s="176" t="s">
        <v>964</v>
      </c>
      <c r="O21" s="178" t="s">
        <v>508</v>
      </c>
      <c r="P21" s="176" t="s">
        <v>819</v>
      </c>
    </row>
    <row r="22" spans="1:17" s="136" customFormat="1">
      <c r="B22" s="293" t="s">
        <v>965</v>
      </c>
      <c r="C22" s="232">
        <v>2022</v>
      </c>
      <c r="D22" s="176" t="s">
        <v>854</v>
      </c>
      <c r="E22" s="176" t="s">
        <v>877</v>
      </c>
      <c r="F22" s="176" t="s">
        <v>868</v>
      </c>
      <c r="G22" s="176" t="s">
        <v>870</v>
      </c>
      <c r="H22" s="176" t="s">
        <v>872</v>
      </c>
      <c r="I22" s="178" t="s">
        <v>508</v>
      </c>
      <c r="J22" s="176" t="s">
        <v>859</v>
      </c>
      <c r="K22" s="176" t="s">
        <v>863</v>
      </c>
      <c r="L22" s="176" t="s">
        <v>876</v>
      </c>
      <c r="M22" s="176" t="s">
        <v>966</v>
      </c>
      <c r="N22" s="176" t="s">
        <v>967</v>
      </c>
      <c r="O22" s="178" t="s">
        <v>508</v>
      </c>
      <c r="P22" s="176" t="s">
        <v>968</v>
      </c>
    </row>
    <row r="23" spans="1:17" s="136" customFormat="1">
      <c r="B23" s="293" t="s">
        <v>969</v>
      </c>
      <c r="C23" s="232">
        <v>2021</v>
      </c>
      <c r="D23" s="178" t="s">
        <v>970</v>
      </c>
      <c r="E23" s="178" t="s">
        <v>971</v>
      </c>
      <c r="F23" s="178" t="s">
        <v>972</v>
      </c>
      <c r="G23" s="178" t="s">
        <v>508</v>
      </c>
      <c r="H23" s="178" t="s">
        <v>973</v>
      </c>
      <c r="I23" s="178" t="s">
        <v>974</v>
      </c>
      <c r="J23" s="178" t="s">
        <v>975</v>
      </c>
      <c r="K23" s="178" t="s">
        <v>971</v>
      </c>
      <c r="L23" s="178" t="s">
        <v>976</v>
      </c>
      <c r="M23" s="178" t="s">
        <v>977</v>
      </c>
      <c r="N23" s="178" t="s">
        <v>978</v>
      </c>
      <c r="O23" s="178" t="s">
        <v>508</v>
      </c>
      <c r="P23" s="178" t="s">
        <v>979</v>
      </c>
    </row>
    <row r="24" spans="1:17" s="136" customFormat="1">
      <c r="B24" s="293" t="s">
        <v>980</v>
      </c>
      <c r="C24" s="232">
        <v>2021</v>
      </c>
      <c r="D24" s="178" t="s">
        <v>981</v>
      </c>
      <c r="E24" s="176" t="s">
        <v>982</v>
      </c>
      <c r="F24" s="176" t="s">
        <v>983</v>
      </c>
      <c r="G24" s="178" t="s">
        <v>508</v>
      </c>
      <c r="H24" s="178" t="s">
        <v>984</v>
      </c>
      <c r="I24" s="178" t="s">
        <v>508</v>
      </c>
      <c r="J24" s="178" t="s">
        <v>985</v>
      </c>
      <c r="K24" s="176" t="s">
        <v>986</v>
      </c>
      <c r="L24" s="176" t="s">
        <v>987</v>
      </c>
      <c r="M24" s="178" t="s">
        <v>988</v>
      </c>
      <c r="N24" s="178" t="s">
        <v>989</v>
      </c>
      <c r="O24" s="178" t="s">
        <v>508</v>
      </c>
      <c r="P24" s="178" t="s">
        <v>990</v>
      </c>
    </row>
    <row r="25" spans="1:17">
      <c r="B25" s="180"/>
      <c r="C25" s="181"/>
      <c r="D25" s="181"/>
      <c r="E25" s="181"/>
      <c r="F25" s="181"/>
      <c r="G25" s="181"/>
      <c r="H25" s="181"/>
      <c r="I25" s="181"/>
      <c r="J25" s="181"/>
      <c r="K25" s="181"/>
      <c r="L25" s="181"/>
      <c r="M25" s="181"/>
      <c r="N25" s="181"/>
      <c r="O25" s="181"/>
      <c r="P25" s="181"/>
    </row>
    <row r="26" spans="1:17" ht="21.75" customHeight="1">
      <c r="B26" s="292" t="s">
        <v>991</v>
      </c>
      <c r="C26" s="224"/>
      <c r="D26" s="224"/>
      <c r="E26" s="224"/>
      <c r="F26" s="224"/>
      <c r="G26" s="224"/>
      <c r="H26" s="224"/>
      <c r="I26" s="224"/>
      <c r="J26" s="224"/>
      <c r="K26" s="224"/>
      <c r="L26" s="224"/>
      <c r="M26" s="224"/>
      <c r="N26" s="224"/>
      <c r="O26" s="224"/>
      <c r="P26" s="224"/>
    </row>
    <row r="27" spans="1:17" s="290" customFormat="1" ht="82.5" customHeight="1">
      <c r="A27" s="447"/>
      <c r="B27" s="582" t="s">
        <v>992</v>
      </c>
      <c r="C27" s="582"/>
      <c r="D27" s="582"/>
      <c r="E27" s="582"/>
      <c r="F27" s="582"/>
      <c r="G27" s="582"/>
      <c r="H27" s="582"/>
      <c r="I27" s="582"/>
      <c r="J27" s="582"/>
      <c r="K27" s="582"/>
      <c r="L27" s="582"/>
      <c r="M27" s="582"/>
      <c r="N27" s="582"/>
      <c r="O27" s="582"/>
      <c r="P27" s="582"/>
    </row>
    <row r="28" spans="1:17" s="290" customFormat="1" ht="36" customHeight="1">
      <c r="A28" s="448"/>
      <c r="B28" s="583" t="s">
        <v>993</v>
      </c>
      <c r="C28" s="583"/>
      <c r="D28" s="583"/>
      <c r="E28" s="583"/>
      <c r="F28" s="583"/>
      <c r="G28" s="583"/>
      <c r="H28" s="583"/>
      <c r="I28" s="583"/>
      <c r="J28" s="583"/>
      <c r="K28" s="583"/>
      <c r="L28" s="583"/>
      <c r="M28" s="583"/>
      <c r="N28" s="583"/>
      <c r="O28" s="583"/>
      <c r="P28" s="583"/>
      <c r="Q28" s="291"/>
    </row>
    <row r="29" spans="1:17" s="290" customFormat="1" ht="59.25" customHeight="1">
      <c r="A29" s="447"/>
      <c r="B29" s="584" t="s">
        <v>994</v>
      </c>
      <c r="C29" s="584"/>
      <c r="D29" s="584"/>
      <c r="E29" s="584"/>
      <c r="F29" s="584"/>
      <c r="G29" s="584"/>
      <c r="H29" s="584"/>
      <c r="I29" s="584"/>
      <c r="J29" s="584"/>
      <c r="K29" s="584"/>
      <c r="L29" s="584"/>
      <c r="M29" s="584"/>
      <c r="N29" s="584"/>
      <c r="O29" s="584"/>
      <c r="P29" s="584"/>
    </row>
    <row r="30" spans="1:17" s="290" customFormat="1" ht="26.25" customHeight="1">
      <c r="A30" s="447"/>
      <c r="B30" s="577" t="s">
        <v>995</v>
      </c>
      <c r="C30" s="577"/>
      <c r="D30" s="577"/>
      <c r="E30" s="577"/>
      <c r="F30" s="577"/>
      <c r="G30" s="577"/>
      <c r="H30" s="577"/>
      <c r="I30" s="577"/>
      <c r="J30" s="577"/>
      <c r="K30" s="577"/>
      <c r="L30" s="577"/>
      <c r="M30" s="577"/>
      <c r="N30" s="577"/>
      <c r="O30" s="577"/>
      <c r="P30" s="577"/>
    </row>
    <row r="31" spans="1:17" s="290" customFormat="1" ht="29.25" customHeight="1">
      <c r="A31" s="447"/>
      <c r="B31" s="577" t="s">
        <v>996</v>
      </c>
      <c r="C31" s="577"/>
      <c r="D31" s="577"/>
      <c r="E31" s="577"/>
      <c r="F31" s="577"/>
      <c r="G31" s="577"/>
      <c r="H31" s="577"/>
      <c r="I31" s="577"/>
      <c r="J31" s="577"/>
      <c r="K31" s="577"/>
      <c r="L31" s="577"/>
      <c r="M31" s="577"/>
      <c r="N31" s="577"/>
      <c r="O31" s="577"/>
      <c r="P31" s="577"/>
    </row>
    <row r="32" spans="1:17" s="291" customFormat="1" ht="24" customHeight="1">
      <c r="A32" s="448"/>
      <c r="B32" s="584" t="s">
        <v>997</v>
      </c>
      <c r="C32" s="584"/>
      <c r="D32" s="584"/>
      <c r="E32" s="584"/>
      <c r="F32" s="584"/>
      <c r="G32" s="584"/>
      <c r="H32" s="584"/>
      <c r="I32" s="584"/>
      <c r="J32" s="584"/>
      <c r="K32" s="584"/>
      <c r="L32" s="584"/>
      <c r="M32" s="584"/>
      <c r="N32" s="584"/>
      <c r="O32" s="584"/>
      <c r="P32" s="584"/>
    </row>
    <row r="33" spans="1:16" s="290" customFormat="1" ht="35.25" customHeight="1">
      <c r="A33" s="447"/>
      <c r="B33" s="577" t="s">
        <v>998</v>
      </c>
      <c r="C33" s="577"/>
      <c r="D33" s="577"/>
      <c r="E33" s="577"/>
      <c r="F33" s="577"/>
      <c r="G33" s="577"/>
      <c r="H33" s="577"/>
      <c r="I33" s="577"/>
      <c r="J33" s="577"/>
      <c r="K33" s="577"/>
      <c r="L33" s="577"/>
      <c r="M33" s="577"/>
      <c r="N33" s="577"/>
      <c r="O33" s="577"/>
      <c r="P33" s="577"/>
    </row>
    <row r="34" spans="1:16" s="290" customFormat="1" ht="47.25" customHeight="1">
      <c r="A34" s="447"/>
      <c r="B34" s="577" t="s">
        <v>999</v>
      </c>
      <c r="C34" s="577"/>
      <c r="D34" s="577"/>
      <c r="E34" s="577"/>
      <c r="F34" s="577"/>
      <c r="G34" s="577"/>
      <c r="H34" s="577"/>
      <c r="I34" s="577"/>
      <c r="J34" s="577"/>
      <c r="K34" s="577"/>
      <c r="L34" s="577"/>
      <c r="M34" s="577"/>
      <c r="N34" s="577"/>
      <c r="O34" s="577"/>
      <c r="P34" s="577"/>
    </row>
    <row r="35" spans="1:16" s="290" customFormat="1" ht="24.75" customHeight="1">
      <c r="A35" s="447"/>
      <c r="B35" s="584" t="s">
        <v>1000</v>
      </c>
      <c r="C35" s="584"/>
      <c r="D35" s="584"/>
      <c r="E35" s="584"/>
      <c r="F35" s="584"/>
      <c r="G35" s="584"/>
      <c r="H35" s="584"/>
      <c r="I35" s="584"/>
      <c r="J35" s="584"/>
      <c r="K35" s="584"/>
      <c r="L35" s="584"/>
      <c r="M35" s="584"/>
      <c r="N35" s="584"/>
      <c r="O35" s="584"/>
      <c r="P35" s="584"/>
    </row>
    <row r="36" spans="1:16" s="290" customFormat="1" ht="50.25" customHeight="1">
      <c r="A36" s="449"/>
      <c r="B36" s="584" t="s">
        <v>1001</v>
      </c>
      <c r="C36" s="584"/>
      <c r="D36" s="584"/>
      <c r="E36" s="584"/>
      <c r="F36" s="584"/>
      <c r="G36" s="584"/>
      <c r="H36" s="584"/>
      <c r="I36" s="584"/>
      <c r="J36" s="584"/>
      <c r="K36" s="584"/>
      <c r="L36" s="584"/>
      <c r="M36" s="584"/>
      <c r="N36" s="584"/>
      <c r="O36" s="584"/>
      <c r="P36" s="584"/>
    </row>
    <row r="37" spans="1:16" s="290" customFormat="1" ht="39.75" customHeight="1">
      <c r="A37" s="449"/>
      <c r="B37" s="584" t="s">
        <v>1002</v>
      </c>
      <c r="C37" s="584"/>
      <c r="D37" s="584"/>
      <c r="E37" s="584"/>
      <c r="F37" s="584"/>
      <c r="G37" s="584"/>
      <c r="H37" s="584"/>
      <c r="I37" s="584"/>
      <c r="J37" s="584"/>
      <c r="K37" s="584"/>
      <c r="L37" s="584"/>
      <c r="M37" s="584"/>
      <c r="N37" s="584"/>
      <c r="O37" s="584"/>
      <c r="P37" s="584"/>
    </row>
    <row r="38" spans="1:16" s="290" customFormat="1" ht="72.75" customHeight="1">
      <c r="A38" s="449"/>
      <c r="B38" s="584" t="s">
        <v>1003</v>
      </c>
      <c r="C38" s="584"/>
      <c r="D38" s="584"/>
      <c r="E38" s="584"/>
      <c r="F38" s="584"/>
      <c r="G38" s="584"/>
      <c r="H38" s="584"/>
      <c r="I38" s="584"/>
      <c r="J38" s="584"/>
      <c r="K38" s="584"/>
      <c r="L38" s="584"/>
      <c r="M38" s="584"/>
      <c r="N38" s="584"/>
      <c r="O38" s="584"/>
      <c r="P38" s="584"/>
    </row>
    <row r="39" spans="1:16" s="290" customFormat="1" ht="41.25" customHeight="1">
      <c r="B39" s="584" t="s">
        <v>1004</v>
      </c>
      <c r="C39" s="584"/>
      <c r="D39" s="584"/>
      <c r="E39" s="584"/>
      <c r="F39" s="584"/>
      <c r="G39" s="584"/>
      <c r="H39" s="584"/>
      <c r="I39" s="584"/>
      <c r="J39" s="584"/>
      <c r="K39" s="584"/>
      <c r="L39" s="584"/>
      <c r="M39" s="584"/>
      <c r="N39" s="584"/>
      <c r="O39" s="584"/>
      <c r="P39" s="584"/>
    </row>
  </sheetData>
  <mergeCells count="15">
    <mergeCell ref="B37:P37"/>
    <mergeCell ref="B38:P38"/>
    <mergeCell ref="B35:P35"/>
    <mergeCell ref="B39:P39"/>
    <mergeCell ref="B31:P31"/>
    <mergeCell ref="B32:P32"/>
    <mergeCell ref="B33:P33"/>
    <mergeCell ref="B34:P34"/>
    <mergeCell ref="B36:P36"/>
    <mergeCell ref="B30:P30"/>
    <mergeCell ref="B3:P3"/>
    <mergeCell ref="B10:B14"/>
    <mergeCell ref="B27:P27"/>
    <mergeCell ref="B28:P28"/>
    <mergeCell ref="B29:P29"/>
  </mergeCells>
  <hyperlinks>
    <hyperlink ref="A1" location="'0_Content '!A1" display="Back to content" xr:uid="{36327437-1FBF-4DBD-9076-F814D5F52DB2}"/>
    <hyperlink ref="A2" location="'0.1_Index'!A1" display="Index" xr:uid="{55A09C45-02AA-4574-A058-E43AB215CF80}"/>
    <hyperlink ref="B29:P29" r:id="rId1" display="https://gain.nd.edu/our-work/country-index/" xr:uid="{C607C944-8B0F-4AD7-9F4A-B573C3599E93}"/>
    <hyperlink ref="B30:P30" r:id="rId2" display="4 International Energy Agency data browser, available at https://www.iea.org/data-and-statistics. *Reference year for Ecuador is 2019 (accessed 31.01.2023)" xr:uid="{444BD6FE-6E22-46AB-B044-81DB18FBABC6}"/>
    <hyperlink ref="B31:P31" r:id="rId3" display="5 U.S. Energy Information Administration. International Data Portal, available at https://www.eia.gov/international/overview/world (accessed 01.02.2023)" xr:uid="{BE8125EF-6418-495B-B80F-22466B57DA2D}"/>
    <hyperlink ref="B32:P32" r:id="rId4" display="6 Transparency International. Corruption Perceptions Index 2021, available at: https://www.transparency.org/en/cpi/2021  (accessed 25.01.2023)" xr:uid="{802B32FB-7B25-4AB7-AAE6-070FFDFC71AA}"/>
    <hyperlink ref="B33:P33" r:id="rId5" display="https://www.imf.org/external/datamapper/NGDPDPC@WEO/OEMDC/ADVEC/WEOWORLD" xr:uid="{7B5FC3D9-DB63-4B81-B7E8-AF428228B8C6}"/>
    <hyperlink ref="B34:P34" r:id="rId6" display="8 ILOSTAT. SDG labour market indicators (ILOSDG), *Reference year for Kosovo and Albania is 2019, **Reference year for Georgia is 2020, available at https://ilostat.ilo.org/data/ (accessed 06.02.2023) Note: The Impact Report 2021 displayed a slightly different indicator, &quot;Proportion of women in senior and middle management positions, SDG indicator 5.5.2&quot;. This year, we display the indicator &quot;Proportion of women in managerail positions, SDG indicator 5.5.2&quot; because a more recent dataset for our countries of operation is available." xr:uid="{85EA8AF3-086A-4314-B721-E8C523BE1380}"/>
    <hyperlink ref="B36:P36" r:id="rId7" display="10 Own calculations based on Eurostat (2021), *For Albania, only a time series between 2019 and 2022 is available due to the lack of earlier data, **EU data refers to EU 27 as of 2020, available online at: https://ec.europa.eu/eurostat/web/main/data/database (accessed on 06.02.2023). Note on methodology: input data for calculations based on electricity prices for non-household consumers, bi-annual data (2017-2021), electrical energy Band IB: 20 MWh-500 MWh, Kilowatt-hour, all taxes and levies included, expressed in Euro." xr:uid="{FCC4B9B0-318E-406B-B3A7-50599AD5069F}"/>
    <hyperlink ref="B37:P37" r:id="rId8" display="11 World Bank. “Understanding Informality.” CERP Discussion Paper 16497, Centre for Economic Policy Research, London. Elgin, C., M. A. Kose, F. Ohnsorge, and S. Yu. (2021), available at https://www.worldbank.org/en/research/brief/informal-economy-database (accessed: 07.02.2023)" xr:uid="{21FD89D4-6980-498E-9526-FE93B355670F}"/>
    <hyperlink ref="B38:P38" r:id="rId9" display="12 The Fund for Peace. Fragile States Index (2022), available at https://fragilestatesindex.org/ (accessed: 01.02.2023). Note: The Human Flight and Brain Drain Indicator considers the economic impact of human displacement (for economic or political reasons) and the consequences this may have on a country’s development. On the one hand, this may involve the voluntary emigration of the middle class – particularly economically productive segments of the population, such as entrepreneurs, or skilled workers such as physicians – due to economic deterioration in their home country and the hope of better opportunities farther afield. On the other hand, it may involve the forced displacement of professionals or intellectuals who are fleeing their country due to actual or feared persecution or repression, and specifically the economic impact that displacement may wreak on an economy through the loss of productive, skilled professional labor." xr:uid="{8FB94196-B765-4300-BFA5-6C45581FCF4C}"/>
    <hyperlink ref="B39:P39" r:id="rId10" display="13 European Comission (2022), SME SBA Country Factsheets 2021.  *Bulgaria, Romania: SME SBA Country Factsheets 2022, available at https://neighbourhood enlargement.ec.europa.eu/enlargement-policy/policy-highlights/sme-performance-review_en  **Georgia: OECD (2019), Access to Green Finance for SMEs in Georgia, Green Finance and Investment, OECD Publishing, Paris, available at: https://www.oecd.org/environment/access-to-green-finance-for-smes-in-georgia-dc98f97b-en.htm (both databases accessed: 02.21.2023)" xr:uid="{30C1C341-AC55-48C1-9206-54EE74B87564}"/>
    <hyperlink ref="B28:P28" r:id="rId11" display="2 ILOSTAT Data catalogue, Unemployment rate by sex and age. ILO modelled estimates, Nov. 2022 (%), Annual **Reference year for Ukraine is 2021  *Value for Kosovo: Unemployment rate by sex and age (%), LFS, Annual, Reference year for Kosovo is 2020, available at https://ilostat.ilo.org/data/#  (both databases accessed  25.01.2023)" xr:uid="{C522447A-C2DF-43A6-AC65-D590F156B2DA}"/>
    <hyperlink ref="B27:P27" r:id="rId12" display="1 IQAir. 2021 World Air Quality Report, Region &amp; City PM2.5 Ranking, available at: https://www.iqair.com/world-most-polluted-countries (accessed 22.02.2023). Note on methodology: PM2.5 measurements obtained by ground-level  monitoring stations. Air quality data was aggregated from regulatory monitoring stations operated by governments as well as privately-owned, non-regulatory stations operated by individuals, educational institutions, and non-profit organizations. Most data employed in the report was collected in real time. When available, supplementary year-end historical data sets were also included to provide the most timely and comprehensive global data analysis possible. The data from individual stations were combined into “settlements,” which can represent a city, town, village, county, or municipality depending on local population patterns and administrative structures. The data from cities are subsequently population weighted and aggregated to create a regional annual average and ranking.  Data for the World Air Quality Report is presented within the context of the 2021 WHO updated recommended annual air quality guideline levels and interim targets for PM2.5. These guidelines help to determine which cities  and regions are most in danger from the health risks of PM2.5 in the hopes that they implement stricter policies to help lower those risks. " xr:uid="{9AEFBD1E-3FEA-4259-AF86-DFB2C59D614C}"/>
    <hyperlink ref="B35:P35" r:id="rId13" display="9 The World Bank, GovData360, available at https://govdata360.worldbank.org/ (accessed on 31.01.2023)" xr:uid="{6F08E621-6D09-490A-9146-88861C75C19D}"/>
  </hyperlinks>
  <pageMargins left="0.7" right="0.7" top="0.75" bottom="0.75" header="0.3" footer="0.3"/>
  <pageSetup paperSize="9" orientation="portrait" r:id="rId14"/>
  <headerFooter>
    <oddHeader>&amp;C&amp;"Calibri"&amp;10&amp;K0078D7Classification:  Restricted to ProCreditGroup&amp;1#_x000D_&amp;"Calibri"&amp;11&amp;K000000</oddHeader>
  </headerFooter>
  <ignoredErrors>
    <ignoredError sqref="D7:P7 D5:J5 P5 D6:J6 P6 D9:P9 D8:H8 P8 D15:P15 D13:N13 P13 D14:N14 P14 D19:F19 D17:N17 P17 D18:H18 P18 D24:F24 D21:H21 P21 D22:H22 P22 D23:F23 P23 P24 E20:F20 H19:P19 H20:P20 H23:N23 H24 J8:N8 D12:P12 D10:H10 J10:P10 D11:H11 J11:P11 J18:N18 J21:L21 J22:N22 J24:N24 L5:N5 L6:N6 N2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D80BD-6429-4E90-907E-7F40C83F2256}">
  <sheetPr>
    <tabColor rgb="FF004F95"/>
    <pageSetUpPr fitToPage="1"/>
  </sheetPr>
  <dimension ref="A1:Z33"/>
  <sheetViews>
    <sheetView showGridLines="0" zoomScale="80" zoomScaleNormal="80" workbookViewId="0">
      <selection activeCell="B16" sqref="B16"/>
    </sheetView>
  </sheetViews>
  <sheetFormatPr defaultColWidth="8.7109375" defaultRowHeight="14.45"/>
  <cols>
    <col min="1" max="1" width="22" bestFit="1" customWidth="1"/>
    <col min="2" max="2" width="107.42578125" style="8" customWidth="1"/>
    <col min="3" max="3" width="11.7109375" style="8" customWidth="1"/>
    <col min="4" max="6" width="13.42578125" style="8" customWidth="1"/>
    <col min="7" max="9" width="8.5703125" style="8" bestFit="1" customWidth="1"/>
    <col min="10" max="10" width="9" style="8" bestFit="1" customWidth="1"/>
    <col min="11" max="11" width="9.28515625" style="8" bestFit="1" customWidth="1"/>
    <col min="12" max="12" width="9.28515625" style="9" bestFit="1" customWidth="1"/>
    <col min="13" max="13" width="8.42578125" style="8"/>
    <col min="14" max="14" width="8.7109375" style="8"/>
    <col min="15" max="17" width="8.42578125" style="8"/>
    <col min="18" max="18" width="8.7109375" style="8"/>
    <col min="19" max="20" width="8.42578125" style="8"/>
    <col min="21" max="21" width="8.7109375" style="8"/>
    <col min="22" max="22" width="8.42578125" style="8"/>
  </cols>
  <sheetData>
    <row r="1" spans="1:22">
      <c r="A1" s="104" t="s">
        <v>20</v>
      </c>
      <c r="B1" s="390"/>
      <c r="C1" s="390"/>
      <c r="D1" s="590"/>
      <c r="E1" s="590"/>
      <c r="F1" s="590"/>
      <c r="G1" s="590"/>
      <c r="H1" s="590"/>
      <c r="I1" s="590"/>
      <c r="J1" s="590"/>
      <c r="K1" s="590"/>
      <c r="L1" s="590"/>
      <c r="M1" s="590"/>
      <c r="N1" s="590"/>
      <c r="O1" s="590"/>
      <c r="P1" s="590"/>
      <c r="Q1" s="590"/>
      <c r="R1" s="590"/>
      <c r="S1" s="590"/>
      <c r="T1" s="390"/>
      <c r="U1" s="390"/>
      <c r="V1" s="390"/>
    </row>
    <row r="2" spans="1:22">
      <c r="A2" s="104" t="s">
        <v>443</v>
      </c>
      <c r="B2" s="390"/>
      <c r="C2" s="390"/>
      <c r="D2" s="591"/>
      <c r="E2" s="591"/>
      <c r="F2" s="591"/>
      <c r="G2" s="591"/>
      <c r="H2" s="591"/>
      <c r="I2" s="591"/>
      <c r="J2" s="591"/>
      <c r="K2" s="591"/>
      <c r="L2" s="591"/>
      <c r="M2" s="591"/>
      <c r="N2" s="591"/>
      <c r="O2" s="591"/>
      <c r="P2" s="591"/>
      <c r="Q2" s="591"/>
      <c r="R2" s="591"/>
      <c r="S2" s="591"/>
      <c r="T2" s="390"/>
      <c r="U2" s="390"/>
      <c r="V2" s="390"/>
    </row>
    <row r="3" spans="1:22">
      <c r="B3" s="515" t="s">
        <v>410</v>
      </c>
      <c r="C3" s="516"/>
      <c r="D3" s="516"/>
      <c r="E3" s="516"/>
      <c r="F3" s="516"/>
      <c r="G3" s="516"/>
      <c r="H3" s="516"/>
      <c r="I3" s="516"/>
      <c r="J3" s="516"/>
      <c r="K3" s="516"/>
      <c r="L3" s="517"/>
      <c r="M3" s="48"/>
      <c r="N3" s="48"/>
      <c r="O3" s="48"/>
      <c r="P3" s="390"/>
      <c r="Q3"/>
      <c r="R3"/>
      <c r="S3"/>
      <c r="T3"/>
      <c r="U3"/>
      <c r="V3"/>
    </row>
    <row r="4" spans="1:22">
      <c r="B4" s="511" t="s">
        <v>27</v>
      </c>
      <c r="C4" s="480" t="s">
        <v>445</v>
      </c>
      <c r="D4" s="525"/>
      <c r="E4" s="480" t="s">
        <v>446</v>
      </c>
      <c r="F4" s="525"/>
      <c r="G4" s="480" t="s">
        <v>447</v>
      </c>
      <c r="H4" s="525"/>
      <c r="I4" s="480" t="s">
        <v>448</v>
      </c>
      <c r="J4" s="525"/>
      <c r="K4" s="480" t="s">
        <v>213</v>
      </c>
      <c r="L4" s="485"/>
      <c r="M4" s="48"/>
      <c r="N4" s="48"/>
      <c r="O4" s="48"/>
      <c r="P4" s="390"/>
      <c r="Q4"/>
      <c r="R4"/>
      <c r="S4"/>
      <c r="T4"/>
      <c r="U4"/>
      <c r="V4"/>
    </row>
    <row r="5" spans="1:22">
      <c r="B5" s="592"/>
      <c r="C5" s="49">
        <v>2021</v>
      </c>
      <c r="D5" s="50" t="s">
        <v>749</v>
      </c>
      <c r="E5" s="49">
        <v>2021</v>
      </c>
      <c r="F5" s="50" t="s">
        <v>749</v>
      </c>
      <c r="G5" s="49">
        <v>2021</v>
      </c>
      <c r="H5" s="50" t="s">
        <v>749</v>
      </c>
      <c r="I5" s="49">
        <v>2021</v>
      </c>
      <c r="J5" s="50" t="s">
        <v>749</v>
      </c>
      <c r="K5" s="49">
        <v>2021</v>
      </c>
      <c r="L5" s="50" t="s">
        <v>749</v>
      </c>
      <c r="M5" s="48"/>
      <c r="N5" s="48"/>
      <c r="O5" s="48"/>
      <c r="P5" s="390"/>
      <c r="Q5"/>
      <c r="R5"/>
      <c r="S5"/>
      <c r="T5"/>
      <c r="U5"/>
      <c r="V5"/>
    </row>
    <row r="6" spans="1:22" ht="15" customHeight="1">
      <c r="B6" s="588" t="s">
        <v>1005</v>
      </c>
      <c r="C6" s="589"/>
      <c r="D6" s="589"/>
      <c r="E6" s="589"/>
      <c r="F6" s="589"/>
      <c r="G6" s="589"/>
      <c r="H6" s="589"/>
      <c r="I6" s="589"/>
      <c r="J6" s="589"/>
      <c r="K6" s="589"/>
      <c r="L6" s="589"/>
      <c r="M6" s="48"/>
      <c r="N6" s="48"/>
      <c r="O6" s="48"/>
      <c r="P6"/>
      <c r="Q6"/>
      <c r="R6"/>
      <c r="S6"/>
      <c r="T6"/>
      <c r="U6"/>
      <c r="V6"/>
    </row>
    <row r="7" spans="1:22">
      <c r="B7" s="209" t="s">
        <v>1006</v>
      </c>
      <c r="C7" s="204"/>
      <c r="D7" s="204"/>
      <c r="E7" s="204"/>
      <c r="F7" s="204"/>
      <c r="G7" s="204"/>
      <c r="H7" s="204"/>
      <c r="I7" s="204"/>
      <c r="J7" s="204"/>
      <c r="K7" s="204"/>
      <c r="L7" s="204"/>
      <c r="M7" s="48"/>
      <c r="N7" s="48"/>
      <c r="O7" s="48"/>
      <c r="P7"/>
      <c r="Q7"/>
      <c r="R7"/>
      <c r="S7"/>
      <c r="T7"/>
      <c r="U7"/>
      <c r="V7"/>
    </row>
    <row r="8" spans="1:22">
      <c r="B8" s="208" t="s">
        <v>1007</v>
      </c>
      <c r="C8" s="270">
        <v>0</v>
      </c>
      <c r="D8" s="270">
        <v>0</v>
      </c>
      <c r="E8" s="270">
        <v>0</v>
      </c>
      <c r="F8" s="270">
        <v>1</v>
      </c>
      <c r="G8" s="270">
        <v>0</v>
      </c>
      <c r="H8" s="270">
        <v>0</v>
      </c>
      <c r="I8" s="270">
        <v>0</v>
      </c>
      <c r="J8" s="270">
        <v>0</v>
      </c>
      <c r="K8" s="270">
        <f>SUM(C8,E8,G8,I8)</f>
        <v>0</v>
      </c>
      <c r="L8" s="271">
        <f>SUM(D8,F8,H8,J8)</f>
        <v>1</v>
      </c>
      <c r="M8" s="48"/>
      <c r="N8" s="48"/>
      <c r="O8" s="48"/>
      <c r="P8"/>
      <c r="Q8"/>
      <c r="R8"/>
      <c r="S8"/>
      <c r="T8"/>
      <c r="U8"/>
      <c r="V8"/>
    </row>
    <row r="9" spans="1:22">
      <c r="B9" s="184" t="s">
        <v>1008</v>
      </c>
      <c r="C9" s="270">
        <v>0</v>
      </c>
      <c r="D9" s="270">
        <v>0</v>
      </c>
      <c r="E9" s="270">
        <v>0</v>
      </c>
      <c r="F9" s="270">
        <v>0</v>
      </c>
      <c r="G9" s="270">
        <v>0</v>
      </c>
      <c r="H9" s="270">
        <v>0</v>
      </c>
      <c r="I9" s="270">
        <v>0</v>
      </c>
      <c r="J9" s="270">
        <v>0</v>
      </c>
      <c r="K9" s="270">
        <f>SUM(C9,E9,G9,I9)</f>
        <v>0</v>
      </c>
      <c r="L9" s="271">
        <f>SUM(D9,F9,H9,J9)</f>
        <v>0</v>
      </c>
      <c r="M9" s="48"/>
      <c r="N9" s="48"/>
      <c r="O9" s="48"/>
      <c r="P9"/>
      <c r="Q9"/>
      <c r="R9"/>
      <c r="S9"/>
      <c r="T9"/>
      <c r="U9"/>
      <c r="V9"/>
    </row>
    <row r="10" spans="1:22">
      <c r="B10" s="588" t="s">
        <v>1009</v>
      </c>
      <c r="C10" s="589"/>
      <c r="D10" s="589"/>
      <c r="E10" s="589"/>
      <c r="F10" s="589"/>
      <c r="G10" s="589"/>
      <c r="H10" s="589"/>
      <c r="I10" s="589"/>
      <c r="J10" s="589"/>
      <c r="K10" s="589"/>
      <c r="L10" s="589"/>
      <c r="M10" s="48"/>
      <c r="N10" s="48"/>
      <c r="O10" s="48"/>
      <c r="P10"/>
      <c r="Q10"/>
      <c r="R10"/>
      <c r="S10"/>
      <c r="T10"/>
      <c r="U10"/>
      <c r="V10"/>
    </row>
    <row r="11" spans="1:22">
      <c r="B11" s="58" t="s">
        <v>1010</v>
      </c>
      <c r="C11" s="54"/>
      <c r="D11" s="54"/>
      <c r="E11" s="54"/>
      <c r="F11" s="54"/>
      <c r="G11" s="54"/>
      <c r="H11" s="54"/>
      <c r="I11" s="54"/>
      <c r="J11" s="54"/>
      <c r="K11" s="54"/>
      <c r="L11" s="55"/>
      <c r="M11" s="48"/>
      <c r="N11" s="48"/>
      <c r="O11" s="48"/>
      <c r="P11"/>
      <c r="Q11"/>
      <c r="R11"/>
      <c r="S11"/>
      <c r="T11"/>
      <c r="U11"/>
      <c r="V11"/>
    </row>
    <row r="12" spans="1:22">
      <c r="B12" s="208" t="s">
        <v>1011</v>
      </c>
      <c r="C12" s="274" t="s">
        <v>508</v>
      </c>
      <c r="D12" s="272">
        <v>1</v>
      </c>
      <c r="E12" s="274" t="s">
        <v>508</v>
      </c>
      <c r="F12" s="272">
        <v>1</v>
      </c>
      <c r="G12" s="274" t="s">
        <v>508</v>
      </c>
      <c r="H12" s="272">
        <v>0</v>
      </c>
      <c r="I12" s="274" t="s">
        <v>508</v>
      </c>
      <c r="J12" s="272">
        <v>0</v>
      </c>
      <c r="K12" s="274" t="s">
        <v>508</v>
      </c>
      <c r="L12" s="273">
        <f>SUM(D12,F12,H12,J12)</f>
        <v>2</v>
      </c>
      <c r="M12" s="48"/>
      <c r="N12" s="48"/>
      <c r="O12" s="48"/>
      <c r="P12"/>
      <c r="Q12"/>
      <c r="R12"/>
      <c r="S12"/>
      <c r="T12"/>
      <c r="U12"/>
      <c r="V12"/>
    </row>
    <row r="13" spans="1:22">
      <c r="B13" s="208" t="s">
        <v>1012</v>
      </c>
      <c r="C13" s="272">
        <v>4</v>
      </c>
      <c r="D13" s="274" t="s">
        <v>508</v>
      </c>
      <c r="E13" s="272">
        <v>0</v>
      </c>
      <c r="F13" s="274" t="s">
        <v>508</v>
      </c>
      <c r="G13" s="272">
        <v>0</v>
      </c>
      <c r="H13" s="274" t="s">
        <v>508</v>
      </c>
      <c r="I13" s="272">
        <v>0</v>
      </c>
      <c r="J13" s="274" t="s">
        <v>508</v>
      </c>
      <c r="K13" s="272">
        <f>SUM(C13,E13,G13,I13)</f>
        <v>4</v>
      </c>
      <c r="L13" s="275" t="s">
        <v>508</v>
      </c>
      <c r="M13" s="48"/>
      <c r="N13" s="48"/>
      <c r="O13" s="48"/>
      <c r="P13"/>
      <c r="Q13"/>
      <c r="R13"/>
      <c r="S13"/>
      <c r="T13"/>
      <c r="U13"/>
      <c r="V13"/>
    </row>
    <row r="14" spans="1:22">
      <c r="B14" s="58" t="s">
        <v>1013</v>
      </c>
      <c r="C14" s="272"/>
      <c r="D14" s="272"/>
      <c r="E14" s="272"/>
      <c r="F14" s="272"/>
      <c r="G14" s="272"/>
      <c r="H14" s="272"/>
      <c r="I14" s="272"/>
      <c r="J14" s="272"/>
      <c r="K14" s="272"/>
      <c r="L14" s="273"/>
      <c r="M14" s="48"/>
      <c r="N14" s="48"/>
      <c r="O14" s="48"/>
      <c r="P14"/>
      <c r="Q14"/>
      <c r="R14"/>
      <c r="S14"/>
      <c r="T14"/>
      <c r="U14"/>
      <c r="V14"/>
    </row>
    <row r="15" spans="1:22">
      <c r="B15" s="208" t="s">
        <v>1011</v>
      </c>
      <c r="C15" s="274" t="s">
        <v>508</v>
      </c>
      <c r="D15" s="272">
        <v>8641</v>
      </c>
      <c r="E15" s="274" t="s">
        <v>508</v>
      </c>
      <c r="F15" s="272">
        <v>47000</v>
      </c>
      <c r="G15" s="274" t="s">
        <v>508</v>
      </c>
      <c r="H15" s="272">
        <v>0</v>
      </c>
      <c r="I15" s="274" t="s">
        <v>508</v>
      </c>
      <c r="J15" s="272">
        <v>0</v>
      </c>
      <c r="K15" s="274" t="s">
        <v>508</v>
      </c>
      <c r="L15" s="273">
        <f>SUM(D15,F15,H15,J15)</f>
        <v>55641</v>
      </c>
      <c r="M15" s="48"/>
      <c r="N15" s="48"/>
      <c r="O15" s="48"/>
      <c r="P15"/>
      <c r="Q15"/>
      <c r="R15"/>
      <c r="S15"/>
      <c r="T15"/>
      <c r="U15"/>
      <c r="V15"/>
    </row>
    <row r="16" spans="1:22">
      <c r="B16" s="208" t="s">
        <v>1012</v>
      </c>
      <c r="C16" s="272">
        <v>29040</v>
      </c>
      <c r="D16" s="274" t="s">
        <v>508</v>
      </c>
      <c r="E16" s="272">
        <v>0</v>
      </c>
      <c r="F16" s="274" t="s">
        <v>508</v>
      </c>
      <c r="G16" s="272">
        <v>0</v>
      </c>
      <c r="H16" s="274" t="s">
        <v>508</v>
      </c>
      <c r="I16" s="272">
        <v>0</v>
      </c>
      <c r="J16" s="274" t="s">
        <v>508</v>
      </c>
      <c r="K16" s="272">
        <f>SUM(C16,E16,G16,I16)</f>
        <v>29040</v>
      </c>
      <c r="L16" s="275" t="s">
        <v>508</v>
      </c>
      <c r="M16" s="48"/>
      <c r="N16" s="48"/>
      <c r="O16" s="48"/>
      <c r="P16"/>
      <c r="Q16"/>
      <c r="R16"/>
      <c r="S16"/>
      <c r="T16"/>
      <c r="U16"/>
      <c r="V16"/>
    </row>
    <row r="17" spans="2:26">
      <c r="B17" s="13"/>
      <c r="C17" s="48"/>
      <c r="D17" s="48"/>
      <c r="E17" s="48"/>
      <c r="F17" s="48"/>
      <c r="G17" s="48"/>
      <c r="H17" s="48"/>
      <c r="I17" s="48"/>
      <c r="J17" s="48"/>
      <c r="K17" s="48"/>
      <c r="L17" s="230"/>
      <c r="M17" s="48"/>
      <c r="N17" s="48"/>
      <c r="O17" s="48"/>
      <c r="P17" s="48"/>
      <c r="Q17" s="48"/>
      <c r="R17" s="48"/>
      <c r="S17" s="48"/>
      <c r="T17" s="48"/>
      <c r="U17" s="48"/>
      <c r="V17" s="48"/>
    </row>
    <row r="18" spans="2:26">
      <c r="B18" s="85" t="s">
        <v>516</v>
      </c>
      <c r="C18" s="499" t="s">
        <v>1014</v>
      </c>
      <c r="D18" s="585"/>
      <c r="E18" s="585"/>
      <c r="F18" s="585"/>
      <c r="G18" s="585"/>
      <c r="H18" s="585"/>
      <c r="I18" s="585"/>
      <c r="J18" s="585"/>
      <c r="K18" s="585"/>
      <c r="L18" s="500"/>
      <c r="M18" s="48"/>
      <c r="N18" s="48"/>
      <c r="O18" s="48"/>
      <c r="P18" s="48"/>
      <c r="Q18" s="48"/>
      <c r="R18" s="48"/>
      <c r="S18" s="48"/>
      <c r="T18" s="48"/>
      <c r="U18" s="48"/>
      <c r="V18" s="48"/>
      <c r="W18" s="48"/>
      <c r="X18" s="48"/>
      <c r="Y18" s="48"/>
      <c r="Z18" s="48"/>
    </row>
    <row r="19" spans="2:26">
      <c r="B19" s="85" t="s">
        <v>518</v>
      </c>
      <c r="C19" s="499" t="s">
        <v>475</v>
      </c>
      <c r="D19" s="585"/>
      <c r="E19" s="585"/>
      <c r="F19" s="585"/>
      <c r="G19" s="585"/>
      <c r="H19" s="585"/>
      <c r="I19" s="585"/>
      <c r="J19" s="585"/>
      <c r="K19" s="585"/>
      <c r="L19" s="500"/>
      <c r="M19" s="48"/>
      <c r="N19" s="48"/>
      <c r="O19" s="48"/>
      <c r="P19" s="48"/>
      <c r="Q19" s="48"/>
      <c r="R19" s="48"/>
      <c r="S19" s="48"/>
      <c r="T19" s="48"/>
      <c r="U19" s="48"/>
      <c r="V19" s="48"/>
      <c r="W19" s="48"/>
      <c r="X19" s="48"/>
      <c r="Y19" s="48"/>
      <c r="Z19" s="48"/>
    </row>
    <row r="20" spans="2:26" ht="34.5" customHeight="1">
      <c r="B20" s="85" t="s">
        <v>1015</v>
      </c>
      <c r="C20" s="501" t="s">
        <v>1016</v>
      </c>
      <c r="D20" s="585"/>
      <c r="E20" s="585"/>
      <c r="F20" s="585"/>
      <c r="G20" s="585"/>
      <c r="H20" s="585"/>
      <c r="I20" s="585"/>
      <c r="J20" s="585"/>
      <c r="K20" s="585"/>
      <c r="L20" s="500"/>
      <c r="M20" s="48"/>
      <c r="N20" s="48"/>
      <c r="O20" s="48"/>
      <c r="P20" s="48"/>
      <c r="Q20" s="48"/>
      <c r="R20" s="48"/>
      <c r="S20" s="48"/>
      <c r="T20" s="48"/>
      <c r="U20" s="48"/>
      <c r="V20" s="48"/>
      <c r="W20" s="48"/>
      <c r="X20" s="48"/>
      <c r="Y20" s="48"/>
      <c r="Z20" s="48"/>
    </row>
    <row r="21" spans="2:26">
      <c r="B21" s="182"/>
      <c r="C21" s="48"/>
      <c r="D21" s="48"/>
      <c r="E21" s="48"/>
      <c r="F21" s="48"/>
      <c r="G21" s="48"/>
      <c r="H21" s="48"/>
      <c r="I21" s="48"/>
      <c r="J21" s="48"/>
      <c r="K21" s="48"/>
      <c r="L21" s="48"/>
      <c r="M21" s="48"/>
      <c r="N21" s="48"/>
      <c r="O21" s="48"/>
      <c r="P21" s="48"/>
      <c r="Q21" s="48"/>
      <c r="R21" s="48"/>
      <c r="S21" s="48"/>
      <c r="T21" s="48"/>
      <c r="U21" s="48"/>
      <c r="V21" s="48"/>
      <c r="W21" s="48"/>
      <c r="X21" s="48"/>
      <c r="Y21" s="48"/>
      <c r="Z21" s="48"/>
    </row>
    <row r="22" spans="2:26">
      <c r="B22" s="586" t="s">
        <v>417</v>
      </c>
      <c r="C22" s="587"/>
      <c r="D22" s="587"/>
      <c r="E22" s="587"/>
      <c r="F22" s="587"/>
      <c r="G22" s="587"/>
      <c r="H22" s="587"/>
      <c r="I22" s="587"/>
      <c r="J22" s="587"/>
      <c r="K22" s="587"/>
      <c r="L22" s="587"/>
      <c r="M22" s="48"/>
      <c r="N22" s="48"/>
      <c r="O22" s="48"/>
      <c r="P22" s="48"/>
      <c r="Q22" s="48"/>
      <c r="R22" s="48"/>
      <c r="S22" s="48"/>
      <c r="T22" s="48"/>
      <c r="U22" s="48"/>
      <c r="V22" s="48"/>
      <c r="W22" s="48"/>
      <c r="X22" s="48"/>
      <c r="Y22" s="48"/>
      <c r="Z22" s="48"/>
    </row>
    <row r="23" spans="2:26">
      <c r="B23" s="508" t="s">
        <v>27</v>
      </c>
      <c r="C23" s="480" t="s">
        <v>445</v>
      </c>
      <c r="D23" s="485"/>
      <c r="E23" s="480" t="s">
        <v>446</v>
      </c>
      <c r="F23" s="485"/>
      <c r="G23" s="480" t="s">
        <v>447</v>
      </c>
      <c r="H23" s="485"/>
      <c r="I23" s="480" t="s">
        <v>448</v>
      </c>
      <c r="J23" s="485"/>
      <c r="K23" s="480" t="s">
        <v>213</v>
      </c>
      <c r="L23" s="485"/>
      <c r="M23" s="390"/>
      <c r="N23" s="390"/>
      <c r="O23" s="390"/>
      <c r="P23" s="390"/>
      <c r="Q23" s="390"/>
      <c r="R23" s="390"/>
      <c r="S23" s="390"/>
      <c r="T23" s="390"/>
      <c r="U23" s="390"/>
      <c r="V23" s="390"/>
    </row>
    <row r="24" spans="2:26">
      <c r="B24" s="508"/>
      <c r="C24" s="205">
        <v>2021</v>
      </c>
      <c r="D24" s="193">
        <v>2022</v>
      </c>
      <c r="E24" s="205">
        <v>2021</v>
      </c>
      <c r="F24" s="193">
        <v>2022</v>
      </c>
      <c r="G24" s="205">
        <v>2021</v>
      </c>
      <c r="H24" s="193">
        <v>2022</v>
      </c>
      <c r="I24" s="205">
        <v>2021</v>
      </c>
      <c r="J24" s="193">
        <v>2022</v>
      </c>
      <c r="K24" s="205">
        <v>2021</v>
      </c>
      <c r="L24" s="193">
        <v>2022</v>
      </c>
      <c r="M24" s="390"/>
      <c r="N24" s="390"/>
      <c r="O24" s="390"/>
      <c r="P24" s="390"/>
      <c r="Q24" s="390"/>
      <c r="R24" s="390"/>
      <c r="S24" s="390"/>
      <c r="T24" s="390"/>
      <c r="U24" s="390"/>
      <c r="V24" s="390"/>
    </row>
    <row r="25" spans="2:26">
      <c r="B25" s="588" t="s">
        <v>1017</v>
      </c>
      <c r="C25" s="589"/>
      <c r="D25" s="589"/>
      <c r="E25" s="589"/>
      <c r="F25" s="589"/>
      <c r="G25" s="589"/>
      <c r="H25" s="589"/>
      <c r="I25" s="589"/>
      <c r="J25" s="589"/>
      <c r="K25" s="589"/>
      <c r="L25" s="589"/>
      <c r="M25" s="390"/>
      <c r="N25" s="390"/>
      <c r="O25" s="390"/>
      <c r="P25" s="390"/>
      <c r="Q25" s="390"/>
      <c r="R25" s="390"/>
      <c r="S25" s="390"/>
      <c r="T25" s="390"/>
      <c r="U25" s="390"/>
      <c r="V25" s="390"/>
    </row>
    <row r="26" spans="2:26">
      <c r="B26" s="208" t="s">
        <v>1018</v>
      </c>
      <c r="C26" s="79">
        <v>0</v>
      </c>
      <c r="D26" s="79">
        <v>0</v>
      </c>
      <c r="E26" s="79">
        <v>0</v>
      </c>
      <c r="F26" s="79">
        <v>0</v>
      </c>
      <c r="G26" s="79">
        <v>0</v>
      </c>
      <c r="H26" s="79">
        <v>0</v>
      </c>
      <c r="I26" s="79">
        <v>0</v>
      </c>
      <c r="J26" s="79">
        <v>0</v>
      </c>
      <c r="K26" s="79">
        <v>0</v>
      </c>
      <c r="L26" s="188">
        <v>0</v>
      </c>
      <c r="M26" s="390"/>
      <c r="N26" s="390"/>
      <c r="O26" s="390"/>
      <c r="P26" s="390"/>
      <c r="Q26" s="390"/>
      <c r="R26" s="390"/>
      <c r="S26" s="390"/>
      <c r="T26" s="390"/>
      <c r="U26" s="390"/>
      <c r="V26" s="390"/>
    </row>
    <row r="27" spans="2:26">
      <c r="B27" s="208" t="s">
        <v>1019</v>
      </c>
      <c r="C27" s="79">
        <v>0</v>
      </c>
      <c r="D27" s="79">
        <v>1</v>
      </c>
      <c r="E27" s="79">
        <v>0</v>
      </c>
      <c r="F27" s="79">
        <v>0</v>
      </c>
      <c r="G27" s="79">
        <v>0</v>
      </c>
      <c r="H27" s="79">
        <v>0</v>
      </c>
      <c r="I27" s="79">
        <v>0</v>
      </c>
      <c r="J27" s="79">
        <v>0</v>
      </c>
      <c r="K27" s="79">
        <v>0</v>
      </c>
      <c r="L27" s="188">
        <v>1</v>
      </c>
      <c r="M27" s="390"/>
      <c r="N27" s="390"/>
      <c r="O27" s="390"/>
      <c r="P27" s="390"/>
      <c r="Q27" s="390"/>
      <c r="R27" s="390"/>
      <c r="S27" s="390"/>
      <c r="T27" s="390"/>
      <c r="U27" s="390"/>
      <c r="V27" s="390"/>
    </row>
    <row r="28" spans="2:26">
      <c r="B28" s="208" t="s">
        <v>1020</v>
      </c>
      <c r="C28" s="79">
        <v>0</v>
      </c>
      <c r="D28" s="79">
        <v>0</v>
      </c>
      <c r="E28" s="79">
        <v>0</v>
      </c>
      <c r="F28" s="79">
        <v>0</v>
      </c>
      <c r="G28" s="79">
        <v>0</v>
      </c>
      <c r="H28" s="79">
        <v>0</v>
      </c>
      <c r="I28" s="79">
        <v>0</v>
      </c>
      <c r="J28" s="79">
        <v>0</v>
      </c>
      <c r="K28" s="79">
        <v>0</v>
      </c>
      <c r="L28" s="188">
        <v>0</v>
      </c>
      <c r="M28" s="390"/>
      <c r="N28" s="390"/>
      <c r="O28" s="390"/>
      <c r="P28" s="390"/>
      <c r="Q28" s="390"/>
      <c r="R28" s="390"/>
      <c r="S28" s="390"/>
      <c r="T28" s="390"/>
      <c r="U28" s="390"/>
      <c r="V28" s="390"/>
    </row>
    <row r="29" spans="2:26">
      <c r="B29" s="58" t="s">
        <v>421</v>
      </c>
      <c r="C29" s="79">
        <v>0</v>
      </c>
      <c r="D29" s="79">
        <v>0</v>
      </c>
      <c r="E29" s="79">
        <v>0</v>
      </c>
      <c r="F29" s="79">
        <v>0</v>
      </c>
      <c r="G29" s="79">
        <v>0</v>
      </c>
      <c r="H29" s="79">
        <v>0</v>
      </c>
      <c r="I29" s="79">
        <v>0</v>
      </c>
      <c r="J29" s="79">
        <v>0</v>
      </c>
      <c r="K29" s="79">
        <v>0</v>
      </c>
      <c r="L29" s="188">
        <v>0</v>
      </c>
      <c r="M29" s="390"/>
      <c r="N29" s="390"/>
      <c r="O29" s="390"/>
      <c r="P29" s="390"/>
      <c r="Q29" s="390"/>
      <c r="R29" s="390"/>
      <c r="S29" s="390"/>
      <c r="T29" s="390"/>
      <c r="U29" s="390"/>
      <c r="V29" s="390"/>
    </row>
    <row r="30" spans="2:26">
      <c r="B30" s="450"/>
      <c r="C30" s="390"/>
      <c r="D30" s="38"/>
      <c r="E30" s="38"/>
      <c r="F30" s="390"/>
      <c r="G30" s="390"/>
      <c r="H30" s="390"/>
      <c r="I30" s="390"/>
      <c r="J30" s="390"/>
      <c r="K30" s="390"/>
      <c r="M30" s="390"/>
      <c r="N30" s="390"/>
      <c r="O30" s="390"/>
      <c r="P30" s="390"/>
      <c r="Q30" s="390"/>
      <c r="R30" s="390"/>
      <c r="S30" s="390"/>
      <c r="T30" s="390"/>
      <c r="U30" s="390"/>
      <c r="V30" s="390"/>
    </row>
    <row r="31" spans="2:26">
      <c r="B31" s="125" t="s">
        <v>516</v>
      </c>
      <c r="C31" s="481" t="s">
        <v>1021</v>
      </c>
      <c r="D31" s="481"/>
      <c r="E31" s="481"/>
      <c r="F31" s="481"/>
      <c r="G31" s="481"/>
      <c r="H31" s="481"/>
      <c r="I31" s="481"/>
      <c r="J31" s="481"/>
      <c r="K31" s="481"/>
      <c r="L31" s="481"/>
      <c r="M31" s="390"/>
      <c r="N31" s="390"/>
      <c r="O31" s="390"/>
      <c r="P31" s="390"/>
      <c r="Q31" s="390"/>
      <c r="R31" s="390"/>
      <c r="S31" s="390"/>
      <c r="T31" s="390"/>
      <c r="U31" s="390"/>
      <c r="V31" s="390"/>
    </row>
    <row r="32" spans="2:26">
      <c r="B32" s="85" t="s">
        <v>518</v>
      </c>
      <c r="C32" s="481" t="s">
        <v>475</v>
      </c>
      <c r="D32" s="481"/>
      <c r="E32" s="481"/>
      <c r="F32" s="481"/>
      <c r="G32" s="481"/>
      <c r="H32" s="481"/>
      <c r="I32" s="481"/>
      <c r="J32" s="481"/>
      <c r="K32" s="481"/>
      <c r="L32" s="481"/>
      <c r="M32" s="390"/>
      <c r="N32" s="390"/>
      <c r="O32" s="390"/>
      <c r="P32" s="390"/>
      <c r="Q32" s="390"/>
      <c r="R32" s="390"/>
      <c r="S32" s="390"/>
      <c r="T32" s="390"/>
      <c r="U32" s="390"/>
      <c r="V32" s="390"/>
    </row>
    <row r="33" spans="2:12" ht="50.25" customHeight="1">
      <c r="B33" s="85" t="s">
        <v>520</v>
      </c>
      <c r="C33" s="464" t="s">
        <v>1022</v>
      </c>
      <c r="D33" s="481"/>
      <c r="E33" s="481"/>
      <c r="F33" s="481"/>
      <c r="G33" s="481"/>
      <c r="H33" s="481"/>
      <c r="I33" s="481"/>
      <c r="J33" s="481"/>
      <c r="K33" s="481"/>
      <c r="L33" s="481"/>
    </row>
  </sheetData>
  <mergeCells count="24">
    <mergeCell ref="C33:L33"/>
    <mergeCell ref="B25:L25"/>
    <mergeCell ref="B23:B24"/>
    <mergeCell ref="E23:F23"/>
    <mergeCell ref="D1:S2"/>
    <mergeCell ref="B3:L3"/>
    <mergeCell ref="C18:L18"/>
    <mergeCell ref="B4:B5"/>
    <mergeCell ref="K4:L4"/>
    <mergeCell ref="B10:L10"/>
    <mergeCell ref="B6:L6"/>
    <mergeCell ref="C4:D4"/>
    <mergeCell ref="E4:F4"/>
    <mergeCell ref="G4:H4"/>
    <mergeCell ref="I4:J4"/>
    <mergeCell ref="C20:L20"/>
    <mergeCell ref="C19:L19"/>
    <mergeCell ref="C31:L31"/>
    <mergeCell ref="C32:L32"/>
    <mergeCell ref="G23:H23"/>
    <mergeCell ref="I23:J23"/>
    <mergeCell ref="K23:L23"/>
    <mergeCell ref="C23:D23"/>
    <mergeCell ref="B22:L22"/>
  </mergeCells>
  <hyperlinks>
    <hyperlink ref="A1" location="'0_Content '!A1" display="Back to content" xr:uid="{338B0A1D-AAC6-4414-BD06-9425C3BCE50D}"/>
    <hyperlink ref="A2" location="'0.1_Index'!A1" display="Index" xr:uid="{2921E2E2-E7EB-4035-816B-A6652A6A9FC5}"/>
  </hyperlinks>
  <pageMargins left="0.7" right="0.7" top="0.75" bottom="0.75" header="0.3" footer="0.3"/>
  <pageSetup paperSize="9" orientation="landscape" r:id="rId1"/>
  <headerFooter>
    <oddHeader>&amp;C&amp;"Calibri"&amp;10&amp;K0078D7Classification:  Restricted to ProCreditGroup&amp;1#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CD9BC-421D-416B-9284-884255264011}">
  <sheetPr>
    <tabColor rgb="FF004F95"/>
    <pageSetUpPr fitToPage="1"/>
  </sheetPr>
  <dimension ref="A1:AA54"/>
  <sheetViews>
    <sheetView showGridLines="0" zoomScale="80" zoomScaleNormal="80" workbookViewId="0">
      <selection activeCell="A6" sqref="A6"/>
    </sheetView>
  </sheetViews>
  <sheetFormatPr defaultColWidth="8.7109375" defaultRowHeight="14.45"/>
  <cols>
    <col min="1" max="1" width="17" bestFit="1" customWidth="1"/>
    <col min="2" max="2" width="42" style="8" customWidth="1"/>
    <col min="3" max="4" width="10.7109375" style="8" bestFit="1" customWidth="1"/>
    <col min="5" max="5" width="9.7109375" style="8" customWidth="1"/>
    <col min="6" max="6" width="9.28515625" style="8" bestFit="1" customWidth="1"/>
    <col min="7" max="7" width="8.7109375" style="8" bestFit="1" customWidth="1"/>
    <col min="8" max="8" width="10.28515625" style="8" customWidth="1"/>
    <col min="9" max="10" width="10.42578125" style="8" customWidth="1"/>
    <col min="11" max="12" width="8.7109375" style="8" bestFit="1" customWidth="1"/>
    <col min="13" max="14" width="12.42578125" style="8" customWidth="1"/>
    <col min="15" max="15" width="10.7109375" style="8" bestFit="1" customWidth="1"/>
    <col min="16" max="16" width="11.7109375" style="8" customWidth="1"/>
    <col min="17" max="17" width="10.28515625" style="8" customWidth="1"/>
    <col min="18" max="18" width="8.7109375" style="8" customWidth="1"/>
    <col min="19" max="19" width="10.42578125" style="8" bestFit="1" customWidth="1"/>
    <col min="20" max="20" width="8.7109375" style="8" bestFit="1" customWidth="1"/>
    <col min="21" max="22" width="8.7109375" style="8" customWidth="1"/>
  </cols>
  <sheetData>
    <row r="1" spans="1:27">
      <c r="A1" s="104" t="s">
        <v>20</v>
      </c>
      <c r="B1" s="390"/>
      <c r="C1" s="390"/>
      <c r="D1" s="390"/>
      <c r="E1" s="390"/>
      <c r="F1" s="390"/>
      <c r="G1" s="390"/>
      <c r="H1" s="390"/>
      <c r="I1" s="390"/>
      <c r="J1" s="390"/>
      <c r="K1" s="390"/>
      <c r="L1" s="390"/>
      <c r="M1" s="390"/>
      <c r="N1" s="390"/>
      <c r="O1" s="390"/>
      <c r="P1" s="390"/>
      <c r="Q1" s="390"/>
      <c r="R1" s="390"/>
      <c r="S1" s="390"/>
      <c r="T1" s="390"/>
      <c r="U1" s="390"/>
      <c r="V1" s="390"/>
    </row>
    <row r="2" spans="1:27">
      <c r="A2" s="104" t="s">
        <v>443</v>
      </c>
      <c r="B2" s="390"/>
      <c r="C2" s="390"/>
      <c r="D2" s="390"/>
      <c r="E2" s="390"/>
      <c r="F2" s="390"/>
      <c r="G2" s="390"/>
      <c r="H2" s="390"/>
      <c r="I2" s="390"/>
      <c r="J2" s="390"/>
      <c r="K2" s="390"/>
      <c r="L2" s="390"/>
      <c r="M2" s="390"/>
      <c r="N2" s="390"/>
      <c r="O2" s="390"/>
      <c r="P2" s="390"/>
      <c r="Q2" s="390"/>
      <c r="R2" s="390"/>
      <c r="S2" s="390"/>
      <c r="T2" s="390"/>
      <c r="U2" s="390"/>
      <c r="V2" s="390"/>
    </row>
    <row r="3" spans="1:27">
      <c r="B3" s="597" t="s">
        <v>423</v>
      </c>
      <c r="C3" s="598"/>
      <c r="D3" s="598"/>
      <c r="E3" s="598"/>
      <c r="F3" s="598"/>
      <c r="G3" s="598"/>
      <c r="H3" s="598"/>
      <c r="I3" s="598"/>
      <c r="J3" s="598"/>
      <c r="K3" s="598"/>
      <c r="L3" s="598"/>
      <c r="M3" s="598"/>
      <c r="N3" s="598"/>
      <c r="O3" s="598"/>
      <c r="P3" s="598"/>
      <c r="Q3" s="598"/>
      <c r="R3" s="390"/>
      <c r="S3" s="390"/>
      <c r="T3" s="390"/>
      <c r="U3" s="390"/>
      <c r="V3" s="390"/>
    </row>
    <row r="4" spans="1:27">
      <c r="B4" s="508" t="s">
        <v>27</v>
      </c>
      <c r="C4" s="480" t="s">
        <v>445</v>
      </c>
      <c r="D4" s="485"/>
      <c r="E4" s="485"/>
      <c r="F4" s="485" t="s">
        <v>446</v>
      </c>
      <c r="G4" s="485"/>
      <c r="H4" s="485"/>
      <c r="I4" s="485" t="s">
        <v>447</v>
      </c>
      <c r="J4" s="485"/>
      <c r="K4" s="485"/>
      <c r="L4" s="485" t="s">
        <v>448</v>
      </c>
      <c r="M4" s="485"/>
      <c r="N4" s="525"/>
      <c r="O4" s="480" t="s">
        <v>213</v>
      </c>
      <c r="P4" s="485"/>
      <c r="Q4" s="485"/>
      <c r="R4" s="390"/>
      <c r="S4" s="390"/>
      <c r="T4" s="390"/>
      <c r="U4" s="390"/>
      <c r="V4" s="390"/>
    </row>
    <row r="5" spans="1:27">
      <c r="B5" s="511"/>
      <c r="C5" s="93">
        <v>2020</v>
      </c>
      <c r="D5" s="93">
        <v>2021</v>
      </c>
      <c r="E5" s="94" t="s">
        <v>749</v>
      </c>
      <c r="F5" s="93">
        <v>2020</v>
      </c>
      <c r="G5" s="93">
        <v>2021</v>
      </c>
      <c r="H5" s="94" t="s">
        <v>749</v>
      </c>
      <c r="I5" s="93">
        <v>2020</v>
      </c>
      <c r="J5" s="93">
        <v>2021</v>
      </c>
      <c r="K5" s="94" t="s">
        <v>749</v>
      </c>
      <c r="L5" s="93">
        <v>2020</v>
      </c>
      <c r="M5" s="93">
        <v>2021</v>
      </c>
      <c r="N5" s="94" t="s">
        <v>749</v>
      </c>
      <c r="O5" s="93">
        <v>2020</v>
      </c>
      <c r="P5" s="93">
        <v>2021</v>
      </c>
      <c r="Q5" s="94" t="s">
        <v>749</v>
      </c>
      <c r="R5" s="390"/>
      <c r="S5" s="390"/>
      <c r="T5" s="390"/>
      <c r="U5" s="390"/>
      <c r="V5" s="390"/>
    </row>
    <row r="6" spans="1:27">
      <c r="B6" s="612" t="s">
        <v>1023</v>
      </c>
      <c r="C6" s="613"/>
      <c r="D6" s="613"/>
      <c r="E6" s="613"/>
      <c r="F6" s="613"/>
      <c r="G6" s="613"/>
      <c r="H6" s="613"/>
      <c r="I6" s="613"/>
      <c r="J6" s="613"/>
      <c r="K6" s="613"/>
      <c r="L6" s="613"/>
      <c r="M6" s="613"/>
      <c r="N6" s="613"/>
      <c r="O6" s="613"/>
      <c r="P6" s="613"/>
      <c r="Q6" s="613"/>
      <c r="R6" s="390"/>
      <c r="S6" s="390"/>
      <c r="T6" s="390"/>
      <c r="U6" s="390"/>
      <c r="V6" s="390"/>
    </row>
    <row r="7" spans="1:27">
      <c r="B7" s="92" t="s">
        <v>1024</v>
      </c>
      <c r="C7" s="57">
        <v>24</v>
      </c>
      <c r="D7" s="57">
        <v>73</v>
      </c>
      <c r="E7" s="57">
        <v>88</v>
      </c>
      <c r="F7" s="57">
        <v>53</v>
      </c>
      <c r="G7" s="57">
        <v>45</v>
      </c>
      <c r="H7" s="57">
        <v>0</v>
      </c>
      <c r="I7" s="56">
        <v>15</v>
      </c>
      <c r="J7" s="56">
        <v>0</v>
      </c>
      <c r="K7" s="56">
        <v>11</v>
      </c>
      <c r="L7" s="57">
        <v>0</v>
      </c>
      <c r="M7" s="57">
        <v>2</v>
      </c>
      <c r="N7" s="57">
        <v>0</v>
      </c>
      <c r="O7" s="56">
        <v>92</v>
      </c>
      <c r="P7" s="56">
        <v>120</v>
      </c>
      <c r="Q7" s="56">
        <v>99</v>
      </c>
      <c r="R7" s="390"/>
      <c r="S7" s="390"/>
      <c r="T7" s="390"/>
      <c r="U7" s="390"/>
      <c r="V7" s="390"/>
      <c r="W7" s="390"/>
      <c r="X7" s="390"/>
      <c r="Y7" s="390"/>
      <c r="Z7" s="390"/>
      <c r="AA7" s="390"/>
    </row>
    <row r="8" spans="1:27">
      <c r="B8" s="214" t="s">
        <v>659</v>
      </c>
      <c r="C8" s="79">
        <v>1578</v>
      </c>
      <c r="D8" s="79">
        <v>2002</v>
      </c>
      <c r="E8" s="79">
        <v>2809</v>
      </c>
      <c r="F8" s="79">
        <v>1269</v>
      </c>
      <c r="G8" s="79">
        <v>434</v>
      </c>
      <c r="H8" s="79">
        <v>407</v>
      </c>
      <c r="I8" s="57">
        <v>256</v>
      </c>
      <c r="J8" s="57">
        <v>67</v>
      </c>
      <c r="K8" s="57">
        <v>215</v>
      </c>
      <c r="L8" s="57">
        <v>52</v>
      </c>
      <c r="M8" s="57">
        <v>88</v>
      </c>
      <c r="N8" s="57">
        <v>15</v>
      </c>
      <c r="O8" s="79">
        <v>3155</v>
      </c>
      <c r="P8" s="79">
        <v>2591</v>
      </c>
      <c r="Q8" s="79">
        <v>3446</v>
      </c>
      <c r="R8" s="390"/>
      <c r="S8" s="390"/>
      <c r="T8" s="390"/>
      <c r="U8" s="390"/>
      <c r="V8" s="390"/>
      <c r="W8" s="390"/>
      <c r="X8" s="390"/>
      <c r="Y8" s="390"/>
      <c r="Z8" s="390"/>
      <c r="AA8" s="390"/>
    </row>
    <row r="9" spans="1:27">
      <c r="B9" s="214" t="s">
        <v>1025</v>
      </c>
      <c r="C9" s="57">
        <v>6</v>
      </c>
      <c r="D9" s="57">
        <v>27</v>
      </c>
      <c r="E9" s="57">
        <v>42</v>
      </c>
      <c r="F9" s="57">
        <v>23</v>
      </c>
      <c r="G9" s="57">
        <v>10</v>
      </c>
      <c r="H9" s="57">
        <v>11</v>
      </c>
      <c r="I9" s="57">
        <v>0</v>
      </c>
      <c r="J9" s="57">
        <v>4</v>
      </c>
      <c r="K9" s="57">
        <v>0</v>
      </c>
      <c r="L9" s="57">
        <v>0</v>
      </c>
      <c r="M9" s="57">
        <v>0</v>
      </c>
      <c r="N9" s="57">
        <v>0</v>
      </c>
      <c r="O9" s="57">
        <v>29</v>
      </c>
      <c r="P9" s="57">
        <v>41</v>
      </c>
      <c r="Q9" s="57">
        <v>53</v>
      </c>
      <c r="R9" s="390"/>
      <c r="S9" s="390"/>
      <c r="T9" s="390"/>
      <c r="U9" s="390"/>
      <c r="V9" s="390"/>
      <c r="W9" s="390"/>
      <c r="X9" s="390"/>
      <c r="Y9" s="390"/>
      <c r="Z9" s="390"/>
      <c r="AA9" s="390"/>
    </row>
    <row r="10" spans="1:27">
      <c r="B10" s="612" t="s">
        <v>1026</v>
      </c>
      <c r="C10" s="613"/>
      <c r="D10" s="613"/>
      <c r="E10" s="613"/>
      <c r="F10" s="613"/>
      <c r="G10" s="613"/>
      <c r="H10" s="613"/>
      <c r="I10" s="613"/>
      <c r="J10" s="613"/>
      <c r="K10" s="613"/>
      <c r="L10" s="613"/>
      <c r="M10" s="613"/>
      <c r="N10" s="613"/>
      <c r="O10" s="613"/>
      <c r="P10" s="613"/>
      <c r="Q10" s="613"/>
      <c r="R10" s="390"/>
      <c r="S10" s="390"/>
      <c r="T10" s="390"/>
      <c r="U10" s="390"/>
      <c r="V10" s="390"/>
      <c r="W10" s="390"/>
      <c r="X10" s="390"/>
      <c r="Y10" s="390"/>
      <c r="Z10" s="390"/>
      <c r="AA10" s="390"/>
    </row>
    <row r="11" spans="1:27">
      <c r="B11" s="214" t="s">
        <v>1027</v>
      </c>
      <c r="C11" s="57">
        <v>98</v>
      </c>
      <c r="D11" s="57">
        <v>106</v>
      </c>
      <c r="E11" s="57">
        <v>61</v>
      </c>
      <c r="F11" s="57">
        <v>107</v>
      </c>
      <c r="G11" s="57">
        <v>185</v>
      </c>
      <c r="H11" s="57">
        <v>194</v>
      </c>
      <c r="I11" s="57">
        <v>54</v>
      </c>
      <c r="J11" s="57">
        <v>83</v>
      </c>
      <c r="K11" s="57">
        <v>14</v>
      </c>
      <c r="L11" s="57">
        <v>2</v>
      </c>
      <c r="M11" s="57">
        <v>2</v>
      </c>
      <c r="N11" s="57">
        <v>4</v>
      </c>
      <c r="O11" s="57">
        <v>261</v>
      </c>
      <c r="P11" s="57">
        <v>376</v>
      </c>
      <c r="Q11" s="57">
        <v>273</v>
      </c>
      <c r="R11" s="390"/>
      <c r="S11" s="390"/>
      <c r="T11" s="390"/>
      <c r="U11" s="390"/>
      <c r="V11" s="390"/>
      <c r="W11" s="390"/>
      <c r="X11" s="390"/>
      <c r="Y11" s="390"/>
      <c r="Z11" s="390"/>
      <c r="AA11" s="390"/>
    </row>
    <row r="12" spans="1:27">
      <c r="B12" s="92" t="s">
        <v>1028</v>
      </c>
      <c r="C12" s="57">
        <v>35</v>
      </c>
      <c r="D12" s="57">
        <v>26</v>
      </c>
      <c r="E12" s="57">
        <v>16</v>
      </c>
      <c r="F12" s="57">
        <v>21</v>
      </c>
      <c r="G12" s="57">
        <v>54</v>
      </c>
      <c r="H12" s="57">
        <v>39</v>
      </c>
      <c r="I12" s="57">
        <v>5</v>
      </c>
      <c r="J12" s="57">
        <v>41</v>
      </c>
      <c r="K12" s="57">
        <v>3</v>
      </c>
      <c r="L12" s="57">
        <v>0</v>
      </c>
      <c r="M12" s="57">
        <v>2</v>
      </c>
      <c r="N12" s="57">
        <v>4</v>
      </c>
      <c r="O12" s="57">
        <v>61</v>
      </c>
      <c r="P12" s="57">
        <v>123</v>
      </c>
      <c r="Q12" s="57">
        <v>62</v>
      </c>
      <c r="R12" s="390"/>
      <c r="S12" s="390"/>
      <c r="T12" s="390"/>
      <c r="U12" s="390"/>
      <c r="V12" s="390"/>
      <c r="W12" s="390"/>
      <c r="X12" s="390"/>
      <c r="Y12" s="390"/>
      <c r="Z12" s="390"/>
      <c r="AA12" s="390"/>
    </row>
    <row r="13" spans="1:27">
      <c r="B13" s="612" t="s">
        <v>1029</v>
      </c>
      <c r="C13" s="613"/>
      <c r="D13" s="613"/>
      <c r="E13" s="613"/>
      <c r="F13" s="613"/>
      <c r="G13" s="613"/>
      <c r="H13" s="613"/>
      <c r="I13" s="613"/>
      <c r="J13" s="613"/>
      <c r="K13" s="613"/>
      <c r="L13" s="613"/>
      <c r="M13" s="613"/>
      <c r="N13" s="613"/>
      <c r="O13" s="613"/>
      <c r="P13" s="613"/>
      <c r="Q13" s="613"/>
      <c r="R13" s="390"/>
      <c r="S13" s="390"/>
      <c r="T13" s="390"/>
      <c r="U13" s="390"/>
      <c r="V13" s="390"/>
      <c r="W13" s="390"/>
      <c r="X13" s="390"/>
      <c r="Y13" s="390"/>
      <c r="Z13" s="390"/>
      <c r="AA13" s="390"/>
    </row>
    <row r="14" spans="1:27" ht="24.95">
      <c r="B14" s="76" t="s">
        <v>1030</v>
      </c>
      <c r="C14" s="63" t="s">
        <v>1031</v>
      </c>
      <c r="D14" s="63" t="s">
        <v>1031</v>
      </c>
      <c r="E14" s="63" t="s">
        <v>1031</v>
      </c>
      <c r="F14" s="63" t="s">
        <v>1031</v>
      </c>
      <c r="G14" s="63" t="s">
        <v>1031</v>
      </c>
      <c r="H14" s="63" t="s">
        <v>1031</v>
      </c>
      <c r="I14" s="63" t="s">
        <v>1031</v>
      </c>
      <c r="J14" s="63" t="s">
        <v>1031</v>
      </c>
      <c r="K14" s="63" t="s">
        <v>1031</v>
      </c>
      <c r="L14" s="63" t="s">
        <v>1031</v>
      </c>
      <c r="M14" s="63" t="s">
        <v>1031</v>
      </c>
      <c r="N14" s="63" t="s">
        <v>1031</v>
      </c>
      <c r="O14" s="63" t="s">
        <v>1031</v>
      </c>
      <c r="P14" s="63" t="s">
        <v>1031</v>
      </c>
      <c r="Q14" s="63" t="s">
        <v>1031</v>
      </c>
      <c r="R14" s="390"/>
      <c r="S14" s="390"/>
      <c r="T14" s="390"/>
      <c r="U14" s="390"/>
      <c r="V14" s="390"/>
      <c r="W14" s="390"/>
      <c r="X14" s="390"/>
      <c r="Y14" s="390"/>
      <c r="Z14" s="390"/>
      <c r="AA14" s="390"/>
    </row>
    <row r="15" spans="1:27" ht="24.95">
      <c r="B15" s="76" t="s">
        <v>1032</v>
      </c>
      <c r="C15" s="73">
        <v>1</v>
      </c>
      <c r="D15" s="73">
        <v>1</v>
      </c>
      <c r="E15" s="73">
        <v>1</v>
      </c>
      <c r="F15" s="73">
        <v>1</v>
      </c>
      <c r="G15" s="73">
        <v>1</v>
      </c>
      <c r="H15" s="73">
        <v>1</v>
      </c>
      <c r="I15" s="73">
        <v>1</v>
      </c>
      <c r="J15" s="73">
        <v>1</v>
      </c>
      <c r="K15" s="73">
        <v>1</v>
      </c>
      <c r="L15" s="73">
        <v>1</v>
      </c>
      <c r="M15" s="73">
        <v>1</v>
      </c>
      <c r="N15" s="73">
        <v>1</v>
      </c>
      <c r="O15" s="73">
        <v>1</v>
      </c>
      <c r="P15" s="73">
        <v>1</v>
      </c>
      <c r="Q15" s="73">
        <v>1</v>
      </c>
      <c r="R15" s="390"/>
      <c r="S15" s="390"/>
      <c r="T15" s="390"/>
      <c r="U15" s="390"/>
      <c r="V15" s="390"/>
      <c r="W15" s="390"/>
      <c r="X15" s="390"/>
      <c r="Y15" s="390"/>
      <c r="Z15" s="390"/>
      <c r="AA15" s="390"/>
    </row>
    <row r="16" spans="1:27">
      <c r="B16" s="33"/>
      <c r="C16" s="33"/>
      <c r="D16" s="13"/>
      <c r="E16" s="21"/>
      <c r="F16" s="21"/>
      <c r="G16" s="13"/>
      <c r="H16" s="13"/>
      <c r="I16" s="13"/>
      <c r="J16" s="13"/>
      <c r="K16" s="13"/>
      <c r="L16" s="13"/>
      <c r="M16" s="13"/>
      <c r="N16" s="13"/>
      <c r="O16" s="13"/>
      <c r="P16" s="13"/>
      <c r="Q16" s="13"/>
      <c r="R16" s="13"/>
      <c r="S16" s="13"/>
      <c r="T16" s="13"/>
      <c r="U16" s="13"/>
      <c r="V16" s="13"/>
    </row>
    <row r="17" spans="2:27">
      <c r="B17" s="85" t="s">
        <v>516</v>
      </c>
      <c r="C17" s="600" t="s">
        <v>1033</v>
      </c>
      <c r="D17" s="601"/>
      <c r="E17" s="601"/>
      <c r="F17" s="601"/>
      <c r="G17" s="601"/>
      <c r="H17" s="601"/>
      <c r="I17" s="601"/>
      <c r="J17" s="601"/>
      <c r="K17" s="601"/>
      <c r="L17" s="601"/>
      <c r="M17" s="601"/>
      <c r="N17" s="601"/>
      <c r="O17" s="601"/>
      <c r="P17" s="601"/>
      <c r="Q17" s="602"/>
      <c r="R17" s="13"/>
      <c r="S17" s="13"/>
      <c r="T17" s="13"/>
      <c r="U17" s="13"/>
      <c r="V17" s="13"/>
    </row>
    <row r="18" spans="2:27">
      <c r="B18" s="85" t="s">
        <v>518</v>
      </c>
      <c r="C18" s="600" t="s">
        <v>475</v>
      </c>
      <c r="D18" s="601"/>
      <c r="E18" s="601"/>
      <c r="F18" s="601"/>
      <c r="G18" s="601"/>
      <c r="H18" s="601"/>
      <c r="I18" s="601"/>
      <c r="J18" s="601"/>
      <c r="K18" s="601"/>
      <c r="L18" s="601"/>
      <c r="M18" s="601"/>
      <c r="N18" s="601"/>
      <c r="O18" s="601"/>
      <c r="P18" s="601"/>
      <c r="Q18" s="602"/>
      <c r="R18" s="13"/>
      <c r="S18" s="13"/>
      <c r="T18" s="13"/>
      <c r="U18" s="13"/>
      <c r="V18" s="13"/>
    </row>
    <row r="19" spans="2:27" ht="14.65" customHeight="1">
      <c r="B19" s="85" t="s">
        <v>520</v>
      </c>
      <c r="C19" s="600"/>
      <c r="D19" s="601"/>
      <c r="E19" s="601"/>
      <c r="F19" s="601"/>
      <c r="G19" s="601"/>
      <c r="H19" s="601"/>
      <c r="I19" s="601"/>
      <c r="J19" s="601"/>
      <c r="K19" s="601"/>
      <c r="L19" s="601"/>
      <c r="M19" s="601"/>
      <c r="N19" s="601"/>
      <c r="O19" s="601"/>
      <c r="P19" s="601"/>
      <c r="Q19" s="602"/>
      <c r="R19" s="13"/>
      <c r="S19" s="13"/>
      <c r="T19" s="13"/>
      <c r="U19" s="13"/>
      <c r="V19" s="13"/>
    </row>
    <row r="20" spans="2:27">
      <c r="B20" s="156"/>
      <c r="C20" s="14"/>
      <c r="D20" s="14"/>
      <c r="E20" s="14"/>
      <c r="F20" s="14"/>
      <c r="G20" s="14"/>
      <c r="H20" s="14"/>
      <c r="I20" s="14"/>
      <c r="J20" s="14"/>
      <c r="K20" s="14"/>
      <c r="L20" s="14"/>
      <c r="M20" s="14"/>
      <c r="N20" s="14"/>
      <c r="O20" s="14"/>
      <c r="P20" s="14"/>
      <c r="Q20" s="14"/>
      <c r="R20" s="14"/>
      <c r="S20" s="14"/>
      <c r="T20" s="14"/>
      <c r="U20" s="14"/>
      <c r="V20" s="14"/>
    </row>
    <row r="21" spans="2:27">
      <c r="B21" s="12"/>
      <c r="C21" s="14"/>
      <c r="D21" s="14"/>
      <c r="E21" s="14"/>
      <c r="F21" s="14"/>
      <c r="G21" s="14"/>
      <c r="H21" s="14"/>
      <c r="I21" s="14"/>
      <c r="J21" s="14"/>
      <c r="K21" s="14"/>
      <c r="L21" s="14"/>
      <c r="M21" s="14"/>
      <c r="N21" s="14"/>
      <c r="O21" s="14"/>
      <c r="P21" s="14"/>
      <c r="Q21" s="14"/>
      <c r="R21" s="14"/>
      <c r="S21" s="14"/>
      <c r="T21" s="14"/>
      <c r="U21" s="14"/>
      <c r="V21" s="14"/>
    </row>
    <row r="22" spans="2:27">
      <c r="B22" s="597" t="s">
        <v>1034</v>
      </c>
      <c r="C22" s="598"/>
      <c r="D22" s="598"/>
      <c r="E22" s="598"/>
      <c r="F22" s="598"/>
      <c r="G22" s="598"/>
      <c r="H22" s="598"/>
      <c r="I22" s="598"/>
      <c r="J22" s="598"/>
      <c r="K22" s="598"/>
      <c r="L22" s="598"/>
      <c r="M22" s="598"/>
      <c r="N22" s="598"/>
      <c r="O22" s="598"/>
      <c r="P22" s="598"/>
      <c r="Q22" s="598"/>
      <c r="R22" s="390"/>
      <c r="S22" s="390"/>
      <c r="T22" s="390"/>
      <c r="U22" s="390"/>
      <c r="V22" s="390"/>
    </row>
    <row r="23" spans="2:27">
      <c r="B23" s="508" t="s">
        <v>27</v>
      </c>
      <c r="C23" s="480" t="s">
        <v>445</v>
      </c>
      <c r="D23" s="485"/>
      <c r="E23" s="485"/>
      <c r="F23" s="485" t="s">
        <v>446</v>
      </c>
      <c r="G23" s="485"/>
      <c r="H23" s="485"/>
      <c r="I23" s="485" t="s">
        <v>447</v>
      </c>
      <c r="J23" s="485"/>
      <c r="K23" s="485"/>
      <c r="L23" s="485" t="s">
        <v>448</v>
      </c>
      <c r="M23" s="485"/>
      <c r="N23" s="525"/>
      <c r="O23" s="480" t="s">
        <v>213</v>
      </c>
      <c r="P23" s="485"/>
      <c r="Q23" s="485"/>
      <c r="R23" s="390"/>
      <c r="S23" s="390"/>
      <c r="T23" s="390"/>
      <c r="U23" s="390"/>
      <c r="V23" s="390"/>
    </row>
    <row r="24" spans="2:27">
      <c r="B24" s="511"/>
      <c r="C24" s="93">
        <v>2020</v>
      </c>
      <c r="D24" s="93">
        <v>2021</v>
      </c>
      <c r="E24" s="94" t="s">
        <v>749</v>
      </c>
      <c r="F24" s="93">
        <v>2020</v>
      </c>
      <c r="G24" s="93">
        <v>2021</v>
      </c>
      <c r="H24" s="94" t="s">
        <v>749</v>
      </c>
      <c r="I24" s="93">
        <v>2020</v>
      </c>
      <c r="J24" s="93">
        <v>2021</v>
      </c>
      <c r="K24" s="94" t="s">
        <v>749</v>
      </c>
      <c r="L24" s="93">
        <v>2020</v>
      </c>
      <c r="M24" s="93">
        <v>2021</v>
      </c>
      <c r="N24" s="94" t="s">
        <v>749</v>
      </c>
      <c r="O24" s="93">
        <v>2020</v>
      </c>
      <c r="P24" s="93">
        <v>2021</v>
      </c>
      <c r="Q24" s="94" t="s">
        <v>749</v>
      </c>
      <c r="R24" s="390"/>
      <c r="S24" s="390"/>
      <c r="T24" s="390"/>
      <c r="U24" s="390"/>
      <c r="V24" s="390"/>
    </row>
    <row r="25" spans="2:27">
      <c r="B25" s="63" t="s">
        <v>1035</v>
      </c>
      <c r="C25" s="57">
        <v>47</v>
      </c>
      <c r="D25" s="57">
        <v>47</v>
      </c>
      <c r="E25" s="57">
        <v>47</v>
      </c>
      <c r="F25" s="57">
        <v>47</v>
      </c>
      <c r="G25" s="57">
        <v>47</v>
      </c>
      <c r="H25" s="57">
        <v>47</v>
      </c>
      <c r="I25" s="57">
        <v>47</v>
      </c>
      <c r="J25" s="57">
        <v>47</v>
      </c>
      <c r="K25" s="57">
        <v>47</v>
      </c>
      <c r="L25" s="57">
        <v>47</v>
      </c>
      <c r="M25" s="57">
        <v>47</v>
      </c>
      <c r="N25" s="57">
        <v>47</v>
      </c>
      <c r="O25" s="57">
        <v>47</v>
      </c>
      <c r="P25" s="57">
        <v>47</v>
      </c>
      <c r="Q25" s="57">
        <v>47</v>
      </c>
      <c r="R25" s="390"/>
      <c r="S25" s="390"/>
      <c r="T25" s="390"/>
      <c r="U25" s="390"/>
      <c r="V25" s="390"/>
      <c r="W25" s="390"/>
      <c r="X25" s="390"/>
      <c r="Y25" s="390"/>
      <c r="Z25" s="390"/>
      <c r="AA25" s="390"/>
    </row>
    <row r="26" spans="2:27">
      <c r="B26" s="63" t="s">
        <v>1036</v>
      </c>
      <c r="C26" s="57">
        <v>162</v>
      </c>
      <c r="D26" s="57">
        <v>164</v>
      </c>
      <c r="E26" s="57">
        <v>164</v>
      </c>
      <c r="F26" s="57">
        <v>162</v>
      </c>
      <c r="G26" s="57">
        <v>164</v>
      </c>
      <c r="H26" s="57">
        <v>164</v>
      </c>
      <c r="I26" s="57">
        <v>162</v>
      </c>
      <c r="J26" s="57">
        <v>164</v>
      </c>
      <c r="K26" s="57">
        <v>164</v>
      </c>
      <c r="L26" s="57">
        <v>162</v>
      </c>
      <c r="M26" s="57">
        <v>164</v>
      </c>
      <c r="N26" s="57">
        <v>164</v>
      </c>
      <c r="O26" s="57">
        <v>162</v>
      </c>
      <c r="P26" s="57">
        <v>164</v>
      </c>
      <c r="Q26" s="57">
        <v>164</v>
      </c>
      <c r="R26" s="390"/>
      <c r="S26" s="390"/>
      <c r="T26" s="390"/>
      <c r="U26" s="390"/>
      <c r="V26" s="390"/>
      <c r="W26" s="390"/>
      <c r="X26" s="390"/>
      <c r="Y26" s="390"/>
      <c r="Z26" s="390"/>
      <c r="AA26" s="390"/>
    </row>
    <row r="27" spans="2:27" ht="27">
      <c r="B27" s="320" t="s">
        <v>1037</v>
      </c>
      <c r="C27" s="57">
        <v>24</v>
      </c>
      <c r="D27" s="57">
        <v>24</v>
      </c>
      <c r="E27" s="57">
        <v>23</v>
      </c>
      <c r="F27" s="57">
        <v>11</v>
      </c>
      <c r="G27" s="57">
        <v>11</v>
      </c>
      <c r="H27" s="57">
        <v>10</v>
      </c>
      <c r="I27" s="57">
        <v>0</v>
      </c>
      <c r="J27" s="57">
        <v>1</v>
      </c>
      <c r="K27" s="57">
        <v>1</v>
      </c>
      <c r="L27" s="57">
        <v>3</v>
      </c>
      <c r="M27" s="57">
        <v>2</v>
      </c>
      <c r="N27" s="57">
        <v>5</v>
      </c>
      <c r="O27" s="57">
        <v>38</v>
      </c>
      <c r="P27" s="57">
        <v>38</v>
      </c>
      <c r="Q27" s="57">
        <v>39</v>
      </c>
      <c r="R27" s="390"/>
      <c r="S27" s="390"/>
      <c r="T27" s="390"/>
      <c r="U27" s="390"/>
      <c r="V27" s="390"/>
      <c r="W27" s="390"/>
      <c r="X27" s="390"/>
      <c r="Y27" s="390"/>
      <c r="Z27" s="390"/>
      <c r="AA27" s="390"/>
    </row>
    <row r="28" spans="2:27">
      <c r="B28" s="13"/>
      <c r="C28" s="13"/>
      <c r="D28" s="13"/>
      <c r="E28" s="13"/>
      <c r="F28" s="13"/>
      <c r="G28" s="13"/>
      <c r="H28" s="13"/>
      <c r="I28" s="13"/>
      <c r="J28" s="13"/>
      <c r="K28" s="13"/>
      <c r="L28" s="13"/>
      <c r="M28" s="13"/>
      <c r="N28" s="13"/>
      <c r="O28" s="13"/>
      <c r="P28" s="13"/>
      <c r="Q28" s="13"/>
      <c r="R28" s="13"/>
      <c r="S28" s="13"/>
      <c r="T28" s="13"/>
      <c r="U28" s="13"/>
      <c r="V28" s="13"/>
    </row>
    <row r="29" spans="2:27">
      <c r="B29" s="85" t="s">
        <v>516</v>
      </c>
      <c r="C29" s="600" t="s">
        <v>1038</v>
      </c>
      <c r="D29" s="601"/>
      <c r="E29" s="601"/>
      <c r="F29" s="601"/>
      <c r="G29" s="601"/>
      <c r="H29" s="601"/>
      <c r="I29" s="601"/>
      <c r="J29" s="601"/>
      <c r="K29" s="601"/>
      <c r="L29" s="601"/>
      <c r="M29" s="601"/>
      <c r="N29" s="601"/>
      <c r="O29" s="601"/>
      <c r="P29" s="601"/>
      <c r="Q29" s="602"/>
      <c r="R29" s="13"/>
      <c r="S29" s="13"/>
      <c r="T29" s="13"/>
      <c r="U29" s="13"/>
      <c r="V29" s="13"/>
    </row>
    <row r="30" spans="2:27">
      <c r="B30" s="85" t="s">
        <v>518</v>
      </c>
      <c r="C30" s="600" t="s">
        <v>475</v>
      </c>
      <c r="D30" s="601"/>
      <c r="E30" s="601"/>
      <c r="F30" s="601"/>
      <c r="G30" s="601"/>
      <c r="H30" s="601"/>
      <c r="I30" s="601"/>
      <c r="J30" s="601"/>
      <c r="K30" s="601"/>
      <c r="L30" s="601"/>
      <c r="M30" s="601"/>
      <c r="N30" s="601"/>
      <c r="O30" s="601"/>
      <c r="P30" s="601"/>
      <c r="Q30" s="602"/>
      <c r="R30" s="13"/>
      <c r="S30" s="13"/>
      <c r="T30" s="13"/>
      <c r="U30" s="13"/>
      <c r="V30" s="13"/>
    </row>
    <row r="31" spans="2:27" ht="14.65" customHeight="1">
      <c r="B31" s="85" t="s">
        <v>520</v>
      </c>
      <c r="C31" s="566" t="s">
        <v>1039</v>
      </c>
      <c r="D31" s="560"/>
      <c r="E31" s="560"/>
      <c r="F31" s="560"/>
      <c r="G31" s="560"/>
      <c r="H31" s="560"/>
      <c r="I31" s="560"/>
      <c r="J31" s="560"/>
      <c r="K31" s="560"/>
      <c r="L31" s="560"/>
      <c r="M31" s="560"/>
      <c r="N31" s="560"/>
      <c r="O31" s="560"/>
      <c r="P31" s="560"/>
      <c r="Q31" s="561"/>
      <c r="R31" s="13"/>
      <c r="S31" s="13"/>
      <c r="T31" s="13"/>
      <c r="U31" s="13"/>
      <c r="V31" s="13"/>
    </row>
    <row r="32" spans="2:27">
      <c r="B32" s="12"/>
      <c r="C32" s="14"/>
      <c r="D32" s="14"/>
      <c r="E32" s="14"/>
      <c r="F32" s="14"/>
      <c r="G32" s="14"/>
      <c r="H32" s="14"/>
      <c r="I32" s="14"/>
      <c r="J32" s="14"/>
      <c r="K32" s="14"/>
      <c r="L32" s="14"/>
      <c r="M32" s="14"/>
      <c r="N32" s="14"/>
      <c r="O32" s="14"/>
      <c r="P32" s="14"/>
      <c r="Q32" s="14"/>
      <c r="R32" s="14"/>
      <c r="S32" s="14"/>
      <c r="T32" s="14"/>
      <c r="U32" s="14"/>
      <c r="V32" s="14"/>
    </row>
    <row r="33" spans="2:27">
      <c r="B33" s="12"/>
      <c r="C33" s="14"/>
      <c r="D33" s="14"/>
      <c r="E33" s="14"/>
      <c r="F33" s="14"/>
      <c r="G33" s="14"/>
      <c r="H33" s="14"/>
      <c r="I33" s="14"/>
      <c r="J33" s="14"/>
      <c r="K33" s="14"/>
      <c r="L33" s="14"/>
      <c r="M33" s="14"/>
      <c r="N33" s="14"/>
      <c r="O33"/>
      <c r="P33" s="14"/>
      <c r="Q33" s="14"/>
      <c r="R33" s="14"/>
      <c r="S33" s="14"/>
      <c r="T33" s="14"/>
      <c r="U33" s="14"/>
      <c r="V33" s="14"/>
    </row>
    <row r="34" spans="2:27">
      <c r="B34" s="607" t="s">
        <v>1040</v>
      </c>
      <c r="C34" s="608"/>
      <c r="D34" s="608"/>
      <c r="E34" s="608"/>
      <c r="F34" s="608"/>
      <c r="G34" s="608"/>
      <c r="H34" s="608"/>
      <c r="I34" s="608"/>
      <c r="J34" s="608"/>
      <c r="K34" s="608"/>
      <c r="L34" s="608"/>
      <c r="M34"/>
      <c r="N34"/>
      <c r="O34"/>
      <c r="P34"/>
      <c r="Q34"/>
      <c r="R34"/>
      <c r="S34"/>
      <c r="T34"/>
      <c r="U34"/>
      <c r="V34"/>
    </row>
    <row r="35" spans="2:27">
      <c r="B35" s="511" t="s">
        <v>548</v>
      </c>
      <c r="C35" s="480" t="s">
        <v>445</v>
      </c>
      <c r="D35" s="525"/>
      <c r="E35" s="605" t="s">
        <v>446</v>
      </c>
      <c r="F35" s="606"/>
      <c r="G35" s="606" t="s">
        <v>447</v>
      </c>
      <c r="H35" s="606"/>
      <c r="I35" s="606" t="s">
        <v>448</v>
      </c>
      <c r="J35" s="606"/>
      <c r="K35" s="606" t="s">
        <v>213</v>
      </c>
      <c r="L35" s="606"/>
      <c r="M35"/>
      <c r="N35"/>
      <c r="O35"/>
      <c r="P35"/>
      <c r="Q35"/>
      <c r="R35"/>
      <c r="S35"/>
      <c r="T35"/>
      <c r="U35"/>
      <c r="V35"/>
    </row>
    <row r="36" spans="2:27">
      <c r="B36" s="592"/>
      <c r="C36" s="603" t="s">
        <v>1041</v>
      </c>
      <c r="D36" s="604"/>
      <c r="E36" s="603" t="s">
        <v>1041</v>
      </c>
      <c r="F36" s="604"/>
      <c r="G36" s="603" t="s">
        <v>1041</v>
      </c>
      <c r="H36" s="604"/>
      <c r="I36" s="603" t="s">
        <v>1041</v>
      </c>
      <c r="J36" s="604"/>
      <c r="K36" s="603" t="s">
        <v>1041</v>
      </c>
      <c r="L36" s="604"/>
      <c r="M36"/>
      <c r="N36"/>
      <c r="O36"/>
      <c r="P36"/>
      <c r="Q36"/>
      <c r="R36"/>
      <c r="S36"/>
      <c r="T36"/>
      <c r="U36"/>
      <c r="V36"/>
    </row>
    <row r="37" spans="2:27" ht="37.5">
      <c r="B37" s="60" t="s">
        <v>436</v>
      </c>
      <c r="C37" s="599">
        <v>1690</v>
      </c>
      <c r="D37" s="599"/>
      <c r="E37" s="595">
        <v>708</v>
      </c>
      <c r="F37" s="596"/>
      <c r="G37" s="595">
        <v>289</v>
      </c>
      <c r="H37" s="596"/>
      <c r="I37" s="595">
        <v>667</v>
      </c>
      <c r="J37" s="596"/>
      <c r="K37" s="595">
        <v>3354</v>
      </c>
      <c r="L37" s="596"/>
      <c r="M37"/>
      <c r="N37"/>
      <c r="O37"/>
      <c r="P37"/>
      <c r="Q37"/>
      <c r="R37"/>
      <c r="S37"/>
      <c r="T37"/>
      <c r="U37"/>
      <c r="V37"/>
    </row>
    <row r="38" spans="2:27">
      <c r="B38" s="12"/>
      <c r="C38" s="14"/>
      <c r="D38" s="14"/>
      <c r="E38" s="14"/>
      <c r="F38" s="14"/>
      <c r="G38" s="14"/>
      <c r="H38" s="14"/>
      <c r="I38" s="14"/>
      <c r="J38" s="14"/>
      <c r="K38" s="14"/>
      <c r="L38" s="14"/>
      <c r="M38" s="14"/>
      <c r="N38" s="14"/>
      <c r="O38" s="14"/>
      <c r="P38" s="14"/>
      <c r="Q38" s="14"/>
      <c r="R38" s="14"/>
      <c r="S38" s="14"/>
      <c r="T38" s="14"/>
      <c r="U38" s="14"/>
      <c r="V38" s="14"/>
    </row>
    <row r="39" spans="2:27">
      <c r="B39" s="85" t="s">
        <v>516</v>
      </c>
      <c r="C39" s="609" t="s">
        <v>1042</v>
      </c>
      <c r="D39" s="610"/>
      <c r="E39" s="610"/>
      <c r="F39" s="610"/>
      <c r="G39" s="610"/>
      <c r="H39" s="610"/>
      <c r="I39" s="610"/>
      <c r="J39" s="610"/>
      <c r="K39" s="610"/>
      <c r="L39" s="611"/>
      <c r="M39" s="329"/>
      <c r="N39" s="329"/>
      <c r="O39" s="14"/>
      <c r="P39" s="14"/>
      <c r="Q39" s="14"/>
      <c r="R39" s="14"/>
      <c r="S39" s="14"/>
      <c r="T39" s="14"/>
      <c r="U39" s="115"/>
      <c r="V39" s="115"/>
    </row>
    <row r="40" spans="2:27">
      <c r="B40" s="85" t="s">
        <v>518</v>
      </c>
      <c r="C40" s="609" t="s">
        <v>475</v>
      </c>
      <c r="D40" s="610"/>
      <c r="E40" s="610"/>
      <c r="F40" s="610"/>
      <c r="G40" s="610"/>
      <c r="H40" s="610"/>
      <c r="I40" s="610"/>
      <c r="J40" s="610"/>
      <c r="K40" s="610"/>
      <c r="L40" s="611"/>
      <c r="M40" s="329"/>
      <c r="N40" s="329"/>
      <c r="O40" s="14"/>
      <c r="P40" s="14"/>
      <c r="Q40" s="14"/>
      <c r="R40" s="14"/>
      <c r="S40" s="14"/>
      <c r="T40" s="14"/>
      <c r="U40" s="115"/>
      <c r="V40" s="115"/>
    </row>
    <row r="41" spans="2:27" ht="68.25" customHeight="1">
      <c r="B41" s="85" t="s">
        <v>520</v>
      </c>
      <c r="C41" s="609" t="s">
        <v>1043</v>
      </c>
      <c r="D41" s="610"/>
      <c r="E41" s="610"/>
      <c r="F41" s="610"/>
      <c r="G41" s="610"/>
      <c r="H41" s="610"/>
      <c r="I41" s="610"/>
      <c r="J41" s="610"/>
      <c r="K41" s="610"/>
      <c r="L41" s="611"/>
      <c r="M41" s="329"/>
      <c r="N41" s="329"/>
      <c r="O41" s="14"/>
      <c r="P41" s="14"/>
      <c r="Q41" s="14"/>
      <c r="R41" s="14"/>
      <c r="S41" s="14"/>
      <c r="T41" s="14"/>
      <c r="U41" s="116"/>
      <c r="V41" s="116"/>
    </row>
    <row r="42" spans="2:27">
      <c r="B42" s="12"/>
      <c r="C42" s="14"/>
      <c r="D42" s="14"/>
      <c r="E42" s="14"/>
      <c r="F42" s="14"/>
      <c r="G42" s="14"/>
      <c r="H42" s="14"/>
      <c r="I42" s="14"/>
      <c r="J42" s="14"/>
      <c r="K42" s="14"/>
      <c r="L42" s="14"/>
      <c r="M42" s="14"/>
      <c r="N42" s="14"/>
      <c r="O42" s="14"/>
      <c r="P42" s="14"/>
      <c r="Q42" s="14"/>
      <c r="R42" s="14"/>
      <c r="S42" s="14"/>
      <c r="T42" s="14"/>
      <c r="U42" s="14"/>
      <c r="V42" s="14"/>
    </row>
    <row r="43" spans="2:27">
      <c r="B43" s="12"/>
      <c r="C43" s="14"/>
      <c r="D43" s="14"/>
      <c r="E43" s="14"/>
      <c r="F43" s="14"/>
      <c r="G43" s="14"/>
      <c r="H43" s="14"/>
      <c r="I43" s="14"/>
      <c r="J43" s="14"/>
      <c r="K43" s="14"/>
      <c r="L43" s="14"/>
      <c r="M43" s="14"/>
      <c r="N43" s="14"/>
      <c r="O43" s="14"/>
      <c r="P43" s="14"/>
      <c r="Q43" s="14"/>
      <c r="R43" s="14"/>
      <c r="S43" s="14"/>
      <c r="T43" s="14"/>
      <c r="U43" s="14"/>
      <c r="V43"/>
    </row>
    <row r="44" spans="2:27">
      <c r="B44" s="515" t="s">
        <v>437</v>
      </c>
      <c r="C44" s="516"/>
      <c r="D44" s="516"/>
      <c r="E44" s="516"/>
      <c r="F44" s="516"/>
      <c r="G44" s="516"/>
      <c r="H44" s="516"/>
      <c r="I44" s="516"/>
      <c r="J44" s="516"/>
      <c r="K44" s="516"/>
      <c r="L44" s="516"/>
      <c r="M44" s="516"/>
      <c r="N44" s="516"/>
      <c r="O44" s="516"/>
      <c r="P44" s="516"/>
      <c r="Q44" s="516"/>
      <c r="R44"/>
      <c r="S44"/>
      <c r="T44"/>
      <c r="U44"/>
      <c r="V44"/>
      <c r="W44" s="124"/>
      <c r="X44" s="124"/>
    </row>
    <row r="45" spans="2:27">
      <c r="B45" s="511" t="s">
        <v>548</v>
      </c>
      <c r="C45" s="480" t="s">
        <v>445</v>
      </c>
      <c r="D45" s="485"/>
      <c r="E45" s="525"/>
      <c r="F45" s="480" t="s">
        <v>446</v>
      </c>
      <c r="G45" s="485"/>
      <c r="H45" s="525"/>
      <c r="I45" s="480" t="s">
        <v>447</v>
      </c>
      <c r="J45" s="485"/>
      <c r="K45" s="525"/>
      <c r="L45" s="480" t="s">
        <v>448</v>
      </c>
      <c r="M45" s="485"/>
      <c r="N45" s="525"/>
      <c r="O45" s="480" t="s">
        <v>213</v>
      </c>
      <c r="P45" s="485"/>
      <c r="Q45" s="485"/>
      <c r="R45"/>
      <c r="S45"/>
      <c r="T45"/>
      <c r="U45"/>
      <c r="V45"/>
    </row>
    <row r="46" spans="2:27">
      <c r="B46" s="592"/>
      <c r="C46" s="93">
        <v>2020</v>
      </c>
      <c r="D46" s="93">
        <v>2021</v>
      </c>
      <c r="E46" s="94" t="s">
        <v>749</v>
      </c>
      <c r="F46" s="93">
        <v>2020</v>
      </c>
      <c r="G46" s="93">
        <v>2021</v>
      </c>
      <c r="H46" s="94" t="s">
        <v>749</v>
      </c>
      <c r="I46" s="93">
        <v>2020</v>
      </c>
      <c r="J46" s="93">
        <v>2021</v>
      </c>
      <c r="K46" s="94" t="s">
        <v>749</v>
      </c>
      <c r="L46" s="93">
        <v>2020</v>
      </c>
      <c r="M46" s="93">
        <v>2021</v>
      </c>
      <c r="N46" s="94" t="s">
        <v>749</v>
      </c>
      <c r="O46" s="93">
        <v>2020</v>
      </c>
      <c r="P46" s="93">
        <v>2021</v>
      </c>
      <c r="Q46" s="94" t="s">
        <v>749</v>
      </c>
      <c r="R46"/>
      <c r="S46"/>
      <c r="T46"/>
      <c r="U46"/>
      <c r="V46"/>
    </row>
    <row r="47" spans="2:27" ht="15" customHeight="1">
      <c r="B47" s="594" t="s">
        <v>1044</v>
      </c>
      <c r="C47" s="594"/>
      <c r="D47" s="594"/>
      <c r="E47" s="594"/>
      <c r="F47" s="594"/>
      <c r="G47" s="594"/>
      <c r="H47" s="594"/>
      <c r="I47" s="594"/>
      <c r="J47" s="594"/>
      <c r="K47" s="594"/>
      <c r="L47" s="594"/>
      <c r="M47" s="594"/>
      <c r="N47" s="594"/>
      <c r="O47" s="594"/>
      <c r="P47" s="594"/>
      <c r="Q47" s="594"/>
      <c r="R47"/>
      <c r="S47"/>
      <c r="T47"/>
      <c r="U47"/>
      <c r="V47"/>
    </row>
    <row r="48" spans="2:27">
      <c r="B48" s="63" t="s">
        <v>1045</v>
      </c>
      <c r="C48" s="52">
        <v>1147393.8</v>
      </c>
      <c r="D48" s="52">
        <v>1848659.79</v>
      </c>
      <c r="E48" s="52">
        <v>524336.09</v>
      </c>
      <c r="F48" s="52">
        <v>265386.49</v>
      </c>
      <c r="G48" s="52">
        <v>30245.74</v>
      </c>
      <c r="H48" s="52">
        <v>327903.77</v>
      </c>
      <c r="I48" s="52">
        <v>10526.26</v>
      </c>
      <c r="J48" s="52">
        <v>976658.76</v>
      </c>
      <c r="K48" s="52">
        <v>18927.34</v>
      </c>
      <c r="L48" s="52">
        <v>29568.080000000002</v>
      </c>
      <c r="M48" s="52">
        <v>6565.83</v>
      </c>
      <c r="N48" s="52">
        <v>47616.53</v>
      </c>
      <c r="O48" s="52">
        <v>1452874.62</v>
      </c>
      <c r="P48" s="52">
        <v>2862130.12</v>
      </c>
      <c r="Q48" s="52">
        <v>918783.73</v>
      </c>
      <c r="R48" s="390"/>
      <c r="S48" s="390"/>
      <c r="T48" s="390"/>
      <c r="U48" s="390"/>
      <c r="V48" s="390"/>
      <c r="W48" s="390"/>
      <c r="X48" s="390"/>
      <c r="Y48" s="390"/>
      <c r="Z48" s="390"/>
      <c r="AA48" s="390"/>
    </row>
    <row r="49" spans="2:27">
      <c r="B49" s="63" t="s">
        <v>1046</v>
      </c>
      <c r="C49" s="52">
        <v>1040535.02</v>
      </c>
      <c r="D49" s="52">
        <v>1613669.06</v>
      </c>
      <c r="E49" s="52">
        <v>459316.53</v>
      </c>
      <c r="F49" s="52">
        <v>264273.23</v>
      </c>
      <c r="G49" s="52">
        <v>19927.95</v>
      </c>
      <c r="H49" s="52">
        <v>319805.7</v>
      </c>
      <c r="I49" s="52">
        <v>10526.26</v>
      </c>
      <c r="J49" s="52">
        <v>561736.02</v>
      </c>
      <c r="K49" s="52">
        <v>15438.17</v>
      </c>
      <c r="L49" s="52">
        <v>90</v>
      </c>
      <c r="M49" s="52">
        <v>6565.83</v>
      </c>
      <c r="N49" s="52">
        <v>47616.53</v>
      </c>
      <c r="O49" s="52">
        <v>1315424.51</v>
      </c>
      <c r="P49" s="52">
        <v>2201898.86</v>
      </c>
      <c r="Q49" s="52">
        <v>842176.92</v>
      </c>
      <c r="R49" s="390"/>
      <c r="S49" s="390"/>
      <c r="T49" s="390"/>
      <c r="U49" s="390"/>
      <c r="V49" s="390"/>
      <c r="W49" s="390"/>
      <c r="X49" s="390"/>
      <c r="Y49" s="390"/>
      <c r="Z49" s="390"/>
      <c r="AA49" s="390"/>
    </row>
    <row r="50" spans="2:27">
      <c r="B50" s="13"/>
      <c r="C50" s="13"/>
      <c r="D50" s="13"/>
      <c r="E50" s="13"/>
      <c r="F50" s="13"/>
      <c r="G50" s="13"/>
      <c r="H50" s="13"/>
      <c r="I50" s="13"/>
      <c r="J50" s="13"/>
      <c r="K50" s="13"/>
      <c r="L50" s="13"/>
      <c r="M50" s="13"/>
      <c r="N50" s="13"/>
      <c r="O50" s="13"/>
      <c r="P50"/>
      <c r="Q50"/>
      <c r="R50"/>
      <c r="S50"/>
      <c r="T50"/>
      <c r="U50"/>
      <c r="V50"/>
    </row>
    <row r="51" spans="2:27" ht="15.75" customHeight="1">
      <c r="B51" s="125" t="s">
        <v>516</v>
      </c>
      <c r="C51" s="593" t="s">
        <v>1047</v>
      </c>
      <c r="D51" s="593"/>
      <c r="E51" s="593"/>
      <c r="F51" s="593"/>
      <c r="G51" s="593"/>
      <c r="H51" s="593"/>
      <c r="I51" s="593"/>
      <c r="J51" s="593"/>
      <c r="K51" s="593"/>
      <c r="L51" s="593"/>
      <c r="M51" s="593"/>
      <c r="N51" s="593"/>
      <c r="O51" s="593"/>
      <c r="P51" s="593"/>
      <c r="Q51" s="593"/>
      <c r="R51"/>
      <c r="S51"/>
      <c r="T51"/>
      <c r="U51"/>
      <c r="V51"/>
    </row>
    <row r="52" spans="2:27">
      <c r="B52" s="125" t="s">
        <v>518</v>
      </c>
      <c r="C52" s="593" t="s">
        <v>475</v>
      </c>
      <c r="D52" s="593"/>
      <c r="E52" s="593"/>
      <c r="F52" s="593"/>
      <c r="G52" s="593"/>
      <c r="H52" s="593"/>
      <c r="I52" s="593"/>
      <c r="J52" s="593"/>
      <c r="K52" s="593"/>
      <c r="L52" s="593"/>
      <c r="M52" s="593"/>
      <c r="N52" s="593"/>
      <c r="O52" s="593"/>
      <c r="P52" s="593"/>
      <c r="Q52" s="593"/>
      <c r="R52"/>
      <c r="S52"/>
      <c r="T52"/>
      <c r="U52"/>
      <c r="V52"/>
    </row>
    <row r="53" spans="2:27">
      <c r="B53" s="85" t="s">
        <v>520</v>
      </c>
      <c r="C53" s="523" t="s">
        <v>1048</v>
      </c>
      <c r="D53" s="523"/>
      <c r="E53" s="523"/>
      <c r="F53" s="523"/>
      <c r="G53" s="523"/>
      <c r="H53" s="523"/>
      <c r="I53" s="523"/>
      <c r="J53" s="523"/>
      <c r="K53" s="523"/>
      <c r="L53" s="523"/>
      <c r="M53" s="523"/>
      <c r="N53" s="523"/>
      <c r="O53" s="523"/>
      <c r="P53" s="523"/>
      <c r="Q53" s="523"/>
      <c r="R53"/>
      <c r="S53"/>
      <c r="T53"/>
      <c r="U53"/>
      <c r="V53"/>
    </row>
    <row r="54" spans="2:27">
      <c r="B54" s="12"/>
      <c r="C54" s="14"/>
      <c r="D54" s="14"/>
      <c r="E54" s="14"/>
      <c r="F54" s="14"/>
      <c r="G54" s="14"/>
      <c r="H54" s="14"/>
      <c r="I54" s="14"/>
      <c r="J54" s="14"/>
      <c r="K54" s="14"/>
      <c r="L54" s="14"/>
      <c r="M54" s="14"/>
      <c r="N54" s="14"/>
      <c r="O54" s="14"/>
      <c r="P54"/>
      <c r="Q54"/>
      <c r="R54"/>
      <c r="S54"/>
      <c r="T54"/>
      <c r="U54"/>
      <c r="V54"/>
    </row>
  </sheetData>
  <mergeCells count="54">
    <mergeCell ref="O4:Q4"/>
    <mergeCell ref="C40:L40"/>
    <mergeCell ref="C41:L41"/>
    <mergeCell ref="G37:H37"/>
    <mergeCell ref="I37:J37"/>
    <mergeCell ref="K37:L37"/>
    <mergeCell ref="K35:L35"/>
    <mergeCell ref="B34:L34"/>
    <mergeCell ref="C39:L39"/>
    <mergeCell ref="O23:Q23"/>
    <mergeCell ref="B3:Q3"/>
    <mergeCell ref="C17:Q17"/>
    <mergeCell ref="C18:Q18"/>
    <mergeCell ref="C19:Q19"/>
    <mergeCell ref="B6:Q6"/>
    <mergeCell ref="B10:Q10"/>
    <mergeCell ref="B13:Q13"/>
    <mergeCell ref="B4:B5"/>
    <mergeCell ref="C4:E4"/>
    <mergeCell ref="F4:H4"/>
    <mergeCell ref="I4:K4"/>
    <mergeCell ref="L4:N4"/>
    <mergeCell ref="B22:Q22"/>
    <mergeCell ref="C37:D37"/>
    <mergeCell ref="C35:D35"/>
    <mergeCell ref="B23:B24"/>
    <mergeCell ref="C23:E23"/>
    <mergeCell ref="F23:H23"/>
    <mergeCell ref="I23:K23"/>
    <mergeCell ref="L23:N23"/>
    <mergeCell ref="C29:Q29"/>
    <mergeCell ref="C30:Q30"/>
    <mergeCell ref="C31:Q31"/>
    <mergeCell ref="C36:D36"/>
    <mergeCell ref="E36:F36"/>
    <mergeCell ref="G36:H36"/>
    <mergeCell ref="I36:J36"/>
    <mergeCell ref="K36:L36"/>
    <mergeCell ref="C51:Q51"/>
    <mergeCell ref="C53:Q53"/>
    <mergeCell ref="B45:B46"/>
    <mergeCell ref="B35:B36"/>
    <mergeCell ref="B47:Q47"/>
    <mergeCell ref="C45:E45"/>
    <mergeCell ref="F45:H45"/>
    <mergeCell ref="I45:K45"/>
    <mergeCell ref="L45:N45"/>
    <mergeCell ref="O45:Q45"/>
    <mergeCell ref="C52:Q52"/>
    <mergeCell ref="B44:Q44"/>
    <mergeCell ref="E37:F37"/>
    <mergeCell ref="E35:F35"/>
    <mergeCell ref="G35:H35"/>
    <mergeCell ref="I35:J35"/>
  </mergeCells>
  <phoneticPr fontId="102" type="noConversion"/>
  <hyperlinks>
    <hyperlink ref="A1" location="'0_Content '!A1" display="Back to content" xr:uid="{36F3A155-83E4-4410-BE25-FE48F135C367}"/>
    <hyperlink ref="A2" location="'0.1_Index'!A1" display="Index" xr:uid="{65EA1BD6-37DC-4457-ADD9-3EC965755970}"/>
  </hyperlinks>
  <pageMargins left="0.7" right="0.7" top="0.75" bottom="0.75" header="0.3" footer="0.3"/>
  <pageSetup paperSize="9" orientation="landscape" r:id="rId1"/>
  <headerFooter>
    <oddHeader>&amp;C&amp;"Calibri"&amp;10&amp;K0078D7Classification:  Restricted to ProCreditGroup&amp;1#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9952-0CC1-47CC-97D2-18086D01FADB}">
  <sheetPr>
    <tabColor rgb="FF004F95"/>
  </sheetPr>
  <dimension ref="A1:V10"/>
  <sheetViews>
    <sheetView showGridLines="0" zoomScale="85" zoomScaleNormal="85" workbookViewId="0">
      <selection activeCell="A6" sqref="A6"/>
    </sheetView>
  </sheetViews>
  <sheetFormatPr defaultColWidth="8.7109375" defaultRowHeight="14.45"/>
  <cols>
    <col min="1" max="1" width="17" style="96" bestFit="1" customWidth="1"/>
    <col min="2" max="2" width="25.28515625" style="96" customWidth="1"/>
    <col min="3" max="6" width="12.42578125" style="96" customWidth="1"/>
    <col min="7" max="7" width="10.42578125" style="96" customWidth="1"/>
    <col min="8" max="10" width="10.42578125" customWidth="1"/>
    <col min="11" max="11" width="9.7109375" customWidth="1"/>
    <col min="12" max="12" width="12.42578125" customWidth="1"/>
    <col min="13" max="13" width="10.5703125" customWidth="1"/>
    <col min="14" max="14" width="11.42578125" customWidth="1"/>
    <col min="15" max="15" width="12.42578125" customWidth="1"/>
    <col min="16" max="16" width="12" customWidth="1"/>
    <col min="17" max="17" width="11.7109375" customWidth="1"/>
    <col min="18" max="19" width="11.42578125" customWidth="1"/>
    <col min="20" max="20" width="12.28515625" customWidth="1"/>
    <col min="21" max="21" width="11.42578125" customWidth="1"/>
    <col min="22" max="22" width="11.28515625" customWidth="1"/>
  </cols>
  <sheetData>
    <row r="1" spans="1:22">
      <c r="A1" s="104" t="s">
        <v>20</v>
      </c>
      <c r="B1" s="390"/>
      <c r="C1" s="4"/>
      <c r="D1" s="4"/>
      <c r="E1" s="4"/>
      <c r="F1" s="4"/>
      <c r="G1" s="4"/>
      <c r="H1" s="4"/>
      <c r="I1" s="4"/>
      <c r="J1" s="4"/>
      <c r="K1" s="4"/>
      <c r="L1" s="4"/>
      <c r="M1" s="4"/>
      <c r="N1" s="4"/>
      <c r="O1" s="4"/>
      <c r="P1" s="4"/>
      <c r="Q1" s="4"/>
      <c r="R1" s="4"/>
      <c r="S1" s="4"/>
      <c r="T1" s="4"/>
      <c r="U1" s="4"/>
      <c r="V1" s="4"/>
    </row>
    <row r="2" spans="1:22">
      <c r="A2" s="104" t="s">
        <v>443</v>
      </c>
      <c r="B2" s="390"/>
      <c r="C2" s="390"/>
      <c r="D2" s="390"/>
      <c r="E2" s="390"/>
      <c r="F2" s="390"/>
      <c r="G2" s="390"/>
    </row>
    <row r="3" spans="1:22">
      <c r="A3" s="390"/>
      <c r="B3" s="597" t="s">
        <v>441</v>
      </c>
      <c r="C3" s="598"/>
      <c r="D3" s="598"/>
      <c r="E3" s="598"/>
      <c r="F3" s="598"/>
      <c r="G3" s="598"/>
      <c r="H3" s="598"/>
      <c r="I3" s="598"/>
      <c r="J3" s="598"/>
      <c r="K3" s="598"/>
      <c r="L3" s="598"/>
      <c r="M3" s="598"/>
      <c r="N3" s="598"/>
      <c r="O3" s="598"/>
      <c r="P3" s="598"/>
      <c r="Q3" s="598"/>
    </row>
    <row r="4" spans="1:22">
      <c r="A4" s="390"/>
      <c r="B4" s="508" t="s">
        <v>27</v>
      </c>
      <c r="C4" s="480" t="s">
        <v>445</v>
      </c>
      <c r="D4" s="485"/>
      <c r="E4" s="485"/>
      <c r="F4" s="485" t="s">
        <v>446</v>
      </c>
      <c r="G4" s="485"/>
      <c r="H4" s="485"/>
      <c r="I4" s="485" t="s">
        <v>447</v>
      </c>
      <c r="J4" s="485"/>
      <c r="K4" s="485"/>
      <c r="L4" s="485" t="s">
        <v>448</v>
      </c>
      <c r="M4" s="485"/>
      <c r="N4" s="525"/>
      <c r="O4" s="480" t="s">
        <v>213</v>
      </c>
      <c r="P4" s="485"/>
      <c r="Q4" s="485"/>
    </row>
    <row r="5" spans="1:22">
      <c r="A5" s="390"/>
      <c r="B5" s="508"/>
      <c r="C5" s="49" t="s">
        <v>523</v>
      </c>
      <c r="D5" s="49" t="s">
        <v>524</v>
      </c>
      <c r="E5" s="50" t="s">
        <v>525</v>
      </c>
      <c r="F5" s="49" t="s">
        <v>523</v>
      </c>
      <c r="G5" s="49" t="s">
        <v>524</v>
      </c>
      <c r="H5" s="50" t="s">
        <v>525</v>
      </c>
      <c r="I5" s="49" t="s">
        <v>523</v>
      </c>
      <c r="J5" s="49" t="s">
        <v>524</v>
      </c>
      <c r="K5" s="50" t="s">
        <v>525</v>
      </c>
      <c r="L5" s="49" t="s">
        <v>523</v>
      </c>
      <c r="M5" s="49" t="s">
        <v>524</v>
      </c>
      <c r="N5" s="50" t="s">
        <v>525</v>
      </c>
      <c r="O5" s="49" t="s">
        <v>523</v>
      </c>
      <c r="P5" s="49" t="s">
        <v>524</v>
      </c>
      <c r="Q5" s="50" t="s">
        <v>525</v>
      </c>
    </row>
    <row r="6" spans="1:22" ht="24.95">
      <c r="A6" s="390"/>
      <c r="B6" s="72" t="s">
        <v>442</v>
      </c>
      <c r="C6" s="233">
        <v>65129</v>
      </c>
      <c r="D6" s="233">
        <v>76473</v>
      </c>
      <c r="E6" s="233">
        <v>84594</v>
      </c>
      <c r="F6" s="233">
        <v>44672</v>
      </c>
      <c r="G6" s="233">
        <v>55050</v>
      </c>
      <c r="H6" s="233">
        <v>54980</v>
      </c>
      <c r="I6" s="233">
        <v>48081</v>
      </c>
      <c r="J6" s="233">
        <v>51904</v>
      </c>
      <c r="K6" s="233">
        <v>74480</v>
      </c>
      <c r="L6" s="233">
        <v>5294</v>
      </c>
      <c r="M6" s="233">
        <v>22415</v>
      </c>
      <c r="N6" s="233">
        <v>23660</v>
      </c>
      <c r="O6" s="233">
        <v>163176</v>
      </c>
      <c r="P6" s="233">
        <v>205842</v>
      </c>
      <c r="Q6" s="233">
        <v>237714</v>
      </c>
      <c r="R6" s="316"/>
      <c r="S6" s="316"/>
      <c r="T6" s="316"/>
    </row>
    <row r="7" spans="1:22">
      <c r="A7" s="390"/>
      <c r="B7" s="18"/>
      <c r="C7" s="98"/>
      <c r="D7" s="99"/>
      <c r="E7" s="99"/>
      <c r="F7" s="99"/>
      <c r="G7" s="98"/>
      <c r="H7" s="99"/>
      <c r="I7" s="99"/>
      <c r="J7" s="99"/>
      <c r="K7" s="98"/>
      <c r="L7" s="99"/>
      <c r="M7" s="99"/>
      <c r="N7" s="99"/>
      <c r="O7" s="99"/>
      <c r="P7" s="99"/>
      <c r="Q7" s="99"/>
      <c r="R7" s="100"/>
      <c r="S7" s="98"/>
    </row>
    <row r="8" spans="1:22">
      <c r="A8" s="390"/>
      <c r="B8" s="111" t="s">
        <v>516</v>
      </c>
      <c r="C8" s="600" t="s">
        <v>1049</v>
      </c>
      <c r="D8" s="601"/>
      <c r="E8" s="601"/>
      <c r="F8" s="601"/>
      <c r="G8" s="601"/>
      <c r="H8" s="601"/>
      <c r="I8" s="601"/>
      <c r="J8" s="601"/>
      <c r="K8" s="601"/>
      <c r="L8" s="601"/>
      <c r="M8" s="601"/>
      <c r="N8" s="601"/>
      <c r="O8" s="601"/>
      <c r="P8" s="601"/>
      <c r="Q8" s="601"/>
      <c r="R8" s="100"/>
      <c r="S8" s="100"/>
      <c r="T8" s="100"/>
      <c r="U8" s="100"/>
      <c r="V8" s="100"/>
    </row>
    <row r="9" spans="1:22">
      <c r="A9" s="390"/>
      <c r="B9" s="56" t="s">
        <v>518</v>
      </c>
      <c r="C9" s="600" t="s">
        <v>475</v>
      </c>
      <c r="D9" s="601"/>
      <c r="E9" s="601"/>
      <c r="F9" s="601"/>
      <c r="G9" s="601"/>
      <c r="H9" s="601"/>
      <c r="I9" s="601"/>
      <c r="J9" s="601"/>
      <c r="K9" s="601"/>
      <c r="L9" s="601"/>
      <c r="M9" s="601"/>
      <c r="N9" s="601"/>
      <c r="O9" s="601"/>
      <c r="P9" s="601"/>
      <c r="Q9" s="601"/>
      <c r="R9" s="100"/>
      <c r="S9" s="100"/>
      <c r="T9" s="100"/>
      <c r="U9" s="100"/>
      <c r="V9" s="100"/>
    </row>
    <row r="10" spans="1:22">
      <c r="A10" s="390"/>
      <c r="B10" s="56" t="s">
        <v>520</v>
      </c>
      <c r="C10" s="600" t="s">
        <v>1050</v>
      </c>
      <c r="D10" s="601"/>
      <c r="E10" s="601"/>
      <c r="F10" s="601"/>
      <c r="G10" s="601"/>
      <c r="H10" s="601"/>
      <c r="I10" s="601"/>
      <c r="J10" s="601"/>
      <c r="K10" s="601"/>
      <c r="L10" s="601"/>
      <c r="M10" s="601"/>
      <c r="N10" s="601"/>
      <c r="O10" s="601"/>
      <c r="P10" s="601"/>
      <c r="Q10" s="601"/>
      <c r="R10" s="100"/>
      <c r="S10" s="100"/>
      <c r="T10" s="100"/>
      <c r="U10" s="100"/>
      <c r="V10" s="100"/>
    </row>
  </sheetData>
  <mergeCells count="10">
    <mergeCell ref="B3:Q3"/>
    <mergeCell ref="C8:Q8"/>
    <mergeCell ref="C9:Q9"/>
    <mergeCell ref="C10:Q10"/>
    <mergeCell ref="B4:B5"/>
    <mergeCell ref="C4:E4"/>
    <mergeCell ref="F4:H4"/>
    <mergeCell ref="I4:K4"/>
    <mergeCell ref="L4:N4"/>
    <mergeCell ref="O4:Q4"/>
  </mergeCells>
  <phoneticPr fontId="102" type="noConversion"/>
  <hyperlinks>
    <hyperlink ref="A1" location="'0_Content '!A1" display="Back to content" xr:uid="{610ABC39-82F4-4AB2-9C41-71009BD36C6E}"/>
    <hyperlink ref="A2" location="'0.1_Index'!A1" display="Index" xr:uid="{26664A08-5936-4BF8-8F57-0E96E01316CF}"/>
  </hyperlinks>
  <pageMargins left="0.7" right="0.7" top="0.75" bottom="0.75" header="0.3" footer="0.3"/>
  <pageSetup paperSize="9" orientation="portrait" r:id="rId1"/>
  <headerFooter>
    <oddHeader>&amp;C&amp;"Calibri"&amp;10&amp;K0078D7Classification:  Restricted to ProCreditGroup&amp;1#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C93BB-63B4-4A03-818B-6C5273D10334}">
  <sheetPr>
    <tabColor rgb="FF004F95"/>
    <pageSetUpPr fitToPage="1"/>
  </sheetPr>
  <dimension ref="B1:C24"/>
  <sheetViews>
    <sheetView showGridLines="0" topLeftCell="A3" workbookViewId="0">
      <selection activeCell="C28" sqref="C28"/>
    </sheetView>
  </sheetViews>
  <sheetFormatPr defaultColWidth="9.42578125" defaultRowHeight="14.45"/>
  <cols>
    <col min="2" max="2" width="44.42578125" style="8" customWidth="1"/>
    <col min="3" max="3" width="104.42578125" style="8" customWidth="1"/>
    <col min="4" max="4" width="42.28515625" customWidth="1"/>
    <col min="5" max="5" width="39.42578125" customWidth="1"/>
    <col min="6" max="6" width="20.42578125" customWidth="1"/>
    <col min="7" max="7" width="24.28515625" customWidth="1"/>
    <col min="8" max="8" width="58.42578125" customWidth="1"/>
  </cols>
  <sheetData>
    <row r="1" spans="2:3">
      <c r="B1" s="104" t="s">
        <v>20</v>
      </c>
      <c r="C1" s="390"/>
    </row>
    <row r="2" spans="2:3">
      <c r="B2" s="104" t="s">
        <v>443</v>
      </c>
      <c r="C2" s="390"/>
    </row>
    <row r="3" spans="2:3">
      <c r="B3" s="108" t="s">
        <v>1051</v>
      </c>
      <c r="C3" s="390"/>
    </row>
    <row r="4" spans="2:3">
      <c r="B4" s="4"/>
      <c r="C4" s="390"/>
    </row>
    <row r="5" spans="2:3">
      <c r="B5" s="109" t="s">
        <v>27</v>
      </c>
      <c r="C5" s="109" t="s">
        <v>1052</v>
      </c>
    </row>
    <row r="6" spans="2:3" ht="84" customHeight="1">
      <c r="B6" s="157" t="s">
        <v>1053</v>
      </c>
      <c r="C6" s="451" t="s">
        <v>1054</v>
      </c>
    </row>
    <row r="7" spans="2:3">
      <c r="B7" s="157" t="s">
        <v>726</v>
      </c>
      <c r="C7" s="451" t="s">
        <v>1055</v>
      </c>
    </row>
    <row r="8" spans="2:3" ht="75">
      <c r="B8" s="158" t="s">
        <v>1056</v>
      </c>
      <c r="C8" s="451" t="s">
        <v>1057</v>
      </c>
    </row>
    <row r="9" spans="2:3" ht="50.1">
      <c r="B9" s="157" t="s">
        <v>1058</v>
      </c>
      <c r="C9" s="451" t="s">
        <v>1059</v>
      </c>
    </row>
    <row r="10" spans="2:3" ht="37.5">
      <c r="B10" s="157" t="s">
        <v>1060</v>
      </c>
      <c r="C10" s="451" t="s">
        <v>1061</v>
      </c>
    </row>
    <row r="11" spans="2:3" ht="39.75" customHeight="1">
      <c r="B11" s="157" t="s">
        <v>1062</v>
      </c>
      <c r="C11" s="451" t="s">
        <v>1063</v>
      </c>
    </row>
    <row r="12" spans="2:3">
      <c r="B12" s="157" t="s">
        <v>1064</v>
      </c>
      <c r="C12" s="451" t="s">
        <v>1065</v>
      </c>
    </row>
    <row r="13" spans="2:3">
      <c r="B13" s="157" t="s">
        <v>1066</v>
      </c>
      <c r="C13" s="451" t="s">
        <v>1067</v>
      </c>
    </row>
    <row r="14" spans="2:3" ht="26.1">
      <c r="B14" s="157" t="s">
        <v>1068</v>
      </c>
      <c r="C14" s="451" t="s">
        <v>1069</v>
      </c>
    </row>
    <row r="15" spans="2:3" ht="24.95">
      <c r="B15" s="157" t="s">
        <v>1070</v>
      </c>
      <c r="C15" s="451" t="s">
        <v>1071</v>
      </c>
    </row>
    <row r="16" spans="2:3" ht="26.1">
      <c r="B16" s="157" t="s">
        <v>1072</v>
      </c>
      <c r="C16" s="451" t="s">
        <v>1073</v>
      </c>
    </row>
    <row r="17" spans="2:3" ht="101.1">
      <c r="B17" s="157" t="s">
        <v>1074</v>
      </c>
      <c r="C17" s="451" t="s">
        <v>1075</v>
      </c>
    </row>
    <row r="18" spans="2:3">
      <c r="B18" s="157" t="s">
        <v>1076</v>
      </c>
      <c r="C18" s="451" t="s">
        <v>1077</v>
      </c>
    </row>
    <row r="19" spans="2:3">
      <c r="B19" s="157" t="s">
        <v>1078</v>
      </c>
      <c r="C19" s="386" t="s">
        <v>1079</v>
      </c>
    </row>
    <row r="20" spans="2:3">
      <c r="B20" s="157" t="s">
        <v>737</v>
      </c>
      <c r="C20" s="451" t="s">
        <v>737</v>
      </c>
    </row>
    <row r="21" spans="2:3">
      <c r="B21" s="157" t="s">
        <v>740</v>
      </c>
      <c r="C21" s="451" t="s">
        <v>740</v>
      </c>
    </row>
    <row r="22" spans="2:3" ht="37.5">
      <c r="B22" s="157" t="s">
        <v>1080</v>
      </c>
      <c r="C22" s="451" t="s">
        <v>1081</v>
      </c>
    </row>
    <row r="23" spans="2:3" ht="39">
      <c r="B23" s="157" t="s">
        <v>734</v>
      </c>
      <c r="C23" s="451" t="s">
        <v>1082</v>
      </c>
    </row>
    <row r="24" spans="2:3">
      <c r="B24" s="157" t="s">
        <v>1083</v>
      </c>
      <c r="C24" s="451" t="s">
        <v>1084</v>
      </c>
    </row>
  </sheetData>
  <hyperlinks>
    <hyperlink ref="B1" location="'0_Content '!A1" display="Back to content" xr:uid="{222FCC4E-2793-41AB-AF60-F51A520A3BF5}"/>
    <hyperlink ref="B2" location="'0.1_Index'!A1" display="Index" xr:uid="{AC75B9E4-E264-4C71-97AA-57F582304023}"/>
  </hyperlinks>
  <pageMargins left="0.7" right="0.7" top="0.75" bottom="0.75" header="0.3" footer="0.3"/>
  <pageSetup paperSize="9" orientation="landscape" r:id="rId1"/>
  <headerFooter>
    <oddHeader>&amp;C&amp;"Calibri"&amp;10&amp;K0078D7Classification:  Restricted to ProCreditGroup&amp;1#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13897-51FB-4567-9C55-F7D021C73684}">
  <sheetPr>
    <tabColor rgb="FF004F95"/>
  </sheetPr>
  <dimension ref="A1:J360"/>
  <sheetViews>
    <sheetView showGridLines="0" zoomScale="85" zoomScaleNormal="85" workbookViewId="0">
      <selection activeCell="C1" sqref="C1"/>
    </sheetView>
  </sheetViews>
  <sheetFormatPr defaultColWidth="8.42578125" defaultRowHeight="14.45"/>
  <cols>
    <col min="1" max="1" width="8.42578125" style="136"/>
    <col min="2" max="2" width="9.28515625" style="139" customWidth="1"/>
    <col min="3" max="3" width="21.7109375" style="139" customWidth="1"/>
    <col min="4" max="4" width="18.42578125" style="139" bestFit="1" customWidth="1"/>
    <col min="5" max="5" width="39.28515625" style="139" customWidth="1"/>
    <col min="6" max="6" width="80.28515625" style="140" customWidth="1"/>
    <col min="7" max="7" width="124.7109375" style="140" bestFit="1" customWidth="1"/>
    <col min="8" max="9" width="8.42578125" style="136"/>
    <col min="10" max="10" width="22.7109375" style="136" customWidth="1"/>
    <col min="11" max="11" width="19.5703125" style="136" customWidth="1"/>
    <col min="12" max="16384" width="8.42578125" style="136"/>
  </cols>
  <sheetData>
    <row r="1" spans="2:7">
      <c r="B1" s="138" t="s">
        <v>20</v>
      </c>
      <c r="E1" s="103" t="s">
        <v>21</v>
      </c>
      <c r="F1" s="173"/>
    </row>
    <row r="3" spans="2:7">
      <c r="C3" s="141"/>
      <c r="E3" s="141"/>
    </row>
    <row r="4" spans="2:7" s="142" customFormat="1">
      <c r="B4" s="102" t="s">
        <v>22</v>
      </c>
      <c r="C4" s="102" t="s">
        <v>23</v>
      </c>
      <c r="D4" s="102" t="s">
        <v>24</v>
      </c>
      <c r="E4" s="102" t="s">
        <v>25</v>
      </c>
      <c r="F4" s="102" t="s">
        <v>26</v>
      </c>
      <c r="G4" s="102" t="s">
        <v>27</v>
      </c>
    </row>
    <row r="5" spans="2:7" ht="13.5" customHeight="1">
      <c r="B5" s="143">
        <v>1</v>
      </c>
      <c r="C5" s="144" t="s">
        <v>28</v>
      </c>
      <c r="D5" s="143">
        <v>1.1000000000000001</v>
      </c>
      <c r="E5" s="145" t="s">
        <v>29</v>
      </c>
      <c r="F5" s="161" t="s">
        <v>30</v>
      </c>
      <c r="G5" s="146" t="s">
        <v>31</v>
      </c>
    </row>
    <row r="6" spans="2:7" ht="13.5" customHeight="1">
      <c r="B6" s="143">
        <f>B5+1</f>
        <v>2</v>
      </c>
      <c r="C6" s="144" t="s">
        <v>28</v>
      </c>
      <c r="D6" s="143">
        <v>1.1000000000000001</v>
      </c>
      <c r="E6" s="145" t="s">
        <v>29</v>
      </c>
      <c r="F6" s="161" t="s">
        <v>30</v>
      </c>
      <c r="G6" s="146" t="s">
        <v>32</v>
      </c>
    </row>
    <row r="7" spans="2:7" ht="13.5" customHeight="1">
      <c r="B7" s="143">
        <f t="shared" ref="B7:B70" si="0">B6+1</f>
        <v>3</v>
      </c>
      <c r="C7" s="144" t="s">
        <v>28</v>
      </c>
      <c r="D7" s="143">
        <v>1.1000000000000001</v>
      </c>
      <c r="E7" s="145" t="s">
        <v>29</v>
      </c>
      <c r="F7" s="161" t="s">
        <v>33</v>
      </c>
      <c r="G7" s="146" t="s">
        <v>34</v>
      </c>
    </row>
    <row r="8" spans="2:7" ht="13.5" customHeight="1">
      <c r="B8" s="143">
        <f t="shared" si="0"/>
        <v>4</v>
      </c>
      <c r="C8" s="144" t="s">
        <v>28</v>
      </c>
      <c r="D8" s="143">
        <v>1.1000000000000001</v>
      </c>
      <c r="E8" s="145" t="s">
        <v>29</v>
      </c>
      <c r="F8" s="161" t="s">
        <v>33</v>
      </c>
      <c r="G8" s="146" t="s">
        <v>35</v>
      </c>
    </row>
    <row r="9" spans="2:7" ht="13.5" customHeight="1">
      <c r="B9" s="143">
        <f t="shared" si="0"/>
        <v>5</v>
      </c>
      <c r="C9" s="144" t="s">
        <v>28</v>
      </c>
      <c r="D9" s="143">
        <v>1.1000000000000001</v>
      </c>
      <c r="E9" s="145" t="s">
        <v>29</v>
      </c>
      <c r="F9" s="161" t="s">
        <v>33</v>
      </c>
      <c r="G9" s="146" t="s">
        <v>36</v>
      </c>
    </row>
    <row r="10" spans="2:7" ht="13.5" customHeight="1">
      <c r="B10" s="143">
        <f t="shared" si="0"/>
        <v>6</v>
      </c>
      <c r="C10" s="144" t="s">
        <v>28</v>
      </c>
      <c r="D10" s="143">
        <v>1.1000000000000001</v>
      </c>
      <c r="E10" s="145" t="s">
        <v>29</v>
      </c>
      <c r="F10" s="161" t="s">
        <v>33</v>
      </c>
      <c r="G10" s="146" t="s">
        <v>37</v>
      </c>
    </row>
    <row r="11" spans="2:7" ht="13.5" customHeight="1">
      <c r="B11" s="143">
        <f t="shared" si="0"/>
        <v>7</v>
      </c>
      <c r="C11" s="144" t="s">
        <v>28</v>
      </c>
      <c r="D11" s="143">
        <v>1.1000000000000001</v>
      </c>
      <c r="E11" s="145" t="s">
        <v>29</v>
      </c>
      <c r="F11" s="161" t="s">
        <v>33</v>
      </c>
      <c r="G11" s="146" t="s">
        <v>38</v>
      </c>
    </row>
    <row r="12" spans="2:7" ht="13.5" customHeight="1">
      <c r="B12" s="143">
        <f t="shared" si="0"/>
        <v>8</v>
      </c>
      <c r="C12" s="144" t="s">
        <v>28</v>
      </c>
      <c r="D12" s="143">
        <v>1.1000000000000001</v>
      </c>
      <c r="E12" s="145" t="s">
        <v>29</v>
      </c>
      <c r="F12" s="161" t="s">
        <v>33</v>
      </c>
      <c r="G12" s="146" t="s">
        <v>39</v>
      </c>
    </row>
    <row r="13" spans="2:7" ht="13.5" customHeight="1">
      <c r="B13" s="143">
        <f t="shared" si="0"/>
        <v>9</v>
      </c>
      <c r="C13" s="144" t="s">
        <v>28</v>
      </c>
      <c r="D13" s="143">
        <v>1.1000000000000001</v>
      </c>
      <c r="E13" s="145" t="s">
        <v>29</v>
      </c>
      <c r="F13" s="161" t="s">
        <v>33</v>
      </c>
      <c r="G13" s="146" t="s">
        <v>40</v>
      </c>
    </row>
    <row r="14" spans="2:7" ht="13.5" customHeight="1">
      <c r="B14" s="143">
        <f t="shared" si="0"/>
        <v>10</v>
      </c>
      <c r="C14" s="144" t="s">
        <v>28</v>
      </c>
      <c r="D14" s="143">
        <v>1.1000000000000001</v>
      </c>
      <c r="E14" s="145" t="s">
        <v>29</v>
      </c>
      <c r="F14" s="161" t="s">
        <v>41</v>
      </c>
      <c r="G14" s="146" t="s">
        <v>42</v>
      </c>
    </row>
    <row r="15" spans="2:7" ht="13.5" customHeight="1">
      <c r="B15" s="143">
        <f t="shared" si="0"/>
        <v>11</v>
      </c>
      <c r="C15" s="144" t="s">
        <v>28</v>
      </c>
      <c r="D15" s="143">
        <v>1.1000000000000001</v>
      </c>
      <c r="E15" s="145" t="s">
        <v>29</v>
      </c>
      <c r="F15" s="161" t="s">
        <v>41</v>
      </c>
      <c r="G15" s="146" t="s">
        <v>43</v>
      </c>
    </row>
    <row r="16" spans="2:7" ht="13.5" customHeight="1">
      <c r="B16" s="143">
        <f t="shared" si="0"/>
        <v>12</v>
      </c>
      <c r="C16" s="144" t="s">
        <v>28</v>
      </c>
      <c r="D16" s="143">
        <v>1.1000000000000001</v>
      </c>
      <c r="E16" s="145" t="s">
        <v>29</v>
      </c>
      <c r="F16" s="161" t="s">
        <v>41</v>
      </c>
      <c r="G16" s="146" t="s">
        <v>44</v>
      </c>
    </row>
    <row r="17" spans="2:7" ht="13.5" customHeight="1">
      <c r="B17" s="143">
        <f t="shared" si="0"/>
        <v>13</v>
      </c>
      <c r="C17" s="144" t="s">
        <v>28</v>
      </c>
      <c r="D17" s="143">
        <v>1.1000000000000001</v>
      </c>
      <c r="E17" s="145" t="s">
        <v>29</v>
      </c>
      <c r="F17" s="161" t="s">
        <v>41</v>
      </c>
      <c r="G17" s="146" t="s">
        <v>45</v>
      </c>
    </row>
    <row r="18" spans="2:7" ht="13.5" customHeight="1">
      <c r="B18" s="143">
        <f t="shared" si="0"/>
        <v>14</v>
      </c>
      <c r="C18" s="144" t="s">
        <v>28</v>
      </c>
      <c r="D18" s="143">
        <v>1.1000000000000001</v>
      </c>
      <c r="E18" s="145" t="s">
        <v>29</v>
      </c>
      <c r="F18" s="161" t="s">
        <v>41</v>
      </c>
      <c r="G18" s="146" t="s">
        <v>46</v>
      </c>
    </row>
    <row r="19" spans="2:7" ht="13.5" customHeight="1">
      <c r="B19" s="143">
        <f t="shared" si="0"/>
        <v>15</v>
      </c>
      <c r="C19" s="144" t="s">
        <v>28</v>
      </c>
      <c r="D19" s="143">
        <v>2.1</v>
      </c>
      <c r="E19" s="145" t="s">
        <v>29</v>
      </c>
      <c r="F19" s="161" t="s">
        <v>41</v>
      </c>
      <c r="G19" s="146" t="s">
        <v>47</v>
      </c>
    </row>
    <row r="20" spans="2:7" ht="13.5" customHeight="1">
      <c r="B20" s="143">
        <f t="shared" si="0"/>
        <v>16</v>
      </c>
      <c r="C20" s="144" t="s">
        <v>28</v>
      </c>
      <c r="D20" s="143">
        <v>3.1</v>
      </c>
      <c r="E20" s="145" t="s">
        <v>29</v>
      </c>
      <c r="F20" s="161" t="s">
        <v>41</v>
      </c>
      <c r="G20" s="146" t="s">
        <v>48</v>
      </c>
    </row>
    <row r="21" spans="2:7" ht="13.5" customHeight="1">
      <c r="B21" s="143">
        <f t="shared" si="0"/>
        <v>17</v>
      </c>
      <c r="C21" s="144" t="s">
        <v>28</v>
      </c>
      <c r="D21" s="143">
        <v>1.1000000000000001</v>
      </c>
      <c r="E21" s="145" t="s">
        <v>29</v>
      </c>
      <c r="F21" s="161" t="s">
        <v>41</v>
      </c>
      <c r="G21" s="146" t="s">
        <v>49</v>
      </c>
    </row>
    <row r="22" spans="2:7" ht="13.5" customHeight="1">
      <c r="B22" s="143">
        <f t="shared" si="0"/>
        <v>18</v>
      </c>
      <c r="C22" s="144" t="s">
        <v>28</v>
      </c>
      <c r="D22" s="143">
        <v>2.1</v>
      </c>
      <c r="E22" s="145" t="s">
        <v>29</v>
      </c>
      <c r="F22" s="161" t="s">
        <v>41</v>
      </c>
      <c r="G22" s="146" t="s">
        <v>50</v>
      </c>
    </row>
    <row r="23" spans="2:7" ht="13.5" customHeight="1">
      <c r="B23" s="143">
        <f t="shared" si="0"/>
        <v>19</v>
      </c>
      <c r="C23" s="144" t="s">
        <v>28</v>
      </c>
      <c r="D23" s="143">
        <v>3.1</v>
      </c>
      <c r="E23" s="145" t="s">
        <v>29</v>
      </c>
      <c r="F23" s="161" t="s">
        <v>41</v>
      </c>
      <c r="G23" s="146" t="s">
        <v>51</v>
      </c>
    </row>
    <row r="24" spans="2:7" ht="13.5" customHeight="1">
      <c r="B24" s="143">
        <f t="shared" si="0"/>
        <v>20</v>
      </c>
      <c r="C24" s="144" t="s">
        <v>28</v>
      </c>
      <c r="D24" s="143">
        <v>1.1000000000000001</v>
      </c>
      <c r="E24" s="145" t="s">
        <v>29</v>
      </c>
      <c r="F24" s="161" t="s">
        <v>41</v>
      </c>
      <c r="G24" s="146" t="s">
        <v>52</v>
      </c>
    </row>
    <row r="25" spans="2:7" ht="13.5" customHeight="1">
      <c r="B25" s="143">
        <f t="shared" si="0"/>
        <v>21</v>
      </c>
      <c r="C25" s="144" t="s">
        <v>28</v>
      </c>
      <c r="D25" s="143">
        <v>1.1000000000000001</v>
      </c>
      <c r="E25" s="145" t="s">
        <v>29</v>
      </c>
      <c r="F25" s="161" t="s">
        <v>41</v>
      </c>
      <c r="G25" s="146" t="s">
        <v>53</v>
      </c>
    </row>
    <row r="26" spans="2:7" ht="13.5" customHeight="1">
      <c r="B26" s="143">
        <f t="shared" si="0"/>
        <v>22</v>
      </c>
      <c r="C26" s="144" t="s">
        <v>28</v>
      </c>
      <c r="D26" s="143">
        <v>1.1000000000000001</v>
      </c>
      <c r="E26" s="145" t="s">
        <v>29</v>
      </c>
      <c r="F26" s="161" t="s">
        <v>54</v>
      </c>
      <c r="G26" s="146" t="s">
        <v>55</v>
      </c>
    </row>
    <row r="27" spans="2:7" ht="13.5" customHeight="1">
      <c r="B27" s="143">
        <f t="shared" si="0"/>
        <v>23</v>
      </c>
      <c r="C27" s="144" t="s">
        <v>28</v>
      </c>
      <c r="D27" s="143">
        <v>1.1000000000000001</v>
      </c>
      <c r="E27" s="145" t="s">
        <v>29</v>
      </c>
      <c r="F27" s="161" t="s">
        <v>54</v>
      </c>
      <c r="G27" s="146" t="s">
        <v>56</v>
      </c>
    </row>
    <row r="28" spans="2:7" ht="13.5" customHeight="1">
      <c r="B28" s="143">
        <f t="shared" si="0"/>
        <v>24</v>
      </c>
      <c r="C28" s="144" t="s">
        <v>28</v>
      </c>
      <c r="D28" s="143">
        <v>1.1000000000000001</v>
      </c>
      <c r="E28" s="145" t="s">
        <v>29</v>
      </c>
      <c r="F28" s="161" t="s">
        <v>54</v>
      </c>
      <c r="G28" s="146" t="s">
        <v>57</v>
      </c>
    </row>
    <row r="29" spans="2:7" ht="13.5" customHeight="1">
      <c r="B29" s="143">
        <f t="shared" si="0"/>
        <v>25</v>
      </c>
      <c r="C29" s="144" t="s">
        <v>28</v>
      </c>
      <c r="D29" s="143">
        <v>1.1000000000000001</v>
      </c>
      <c r="E29" s="145" t="s">
        <v>29</v>
      </c>
      <c r="F29" s="161" t="s">
        <v>54</v>
      </c>
      <c r="G29" s="146" t="s">
        <v>58</v>
      </c>
    </row>
    <row r="30" spans="2:7" s="148" customFormat="1" ht="12.75" customHeight="1">
      <c r="B30" s="143">
        <f t="shared" si="0"/>
        <v>26</v>
      </c>
      <c r="C30" s="144" t="s">
        <v>28</v>
      </c>
      <c r="D30" s="143">
        <v>1.1000000000000001</v>
      </c>
      <c r="E30" s="145" t="s">
        <v>29</v>
      </c>
      <c r="F30" s="161" t="s">
        <v>54</v>
      </c>
      <c r="G30" s="146" t="s">
        <v>59</v>
      </c>
    </row>
    <row r="31" spans="2:7" s="148" customFormat="1" ht="14.25" customHeight="1">
      <c r="B31" s="143">
        <f t="shared" si="0"/>
        <v>27</v>
      </c>
      <c r="C31" s="144" t="s">
        <v>28</v>
      </c>
      <c r="D31" s="143">
        <v>1.1000000000000001</v>
      </c>
      <c r="E31" s="145" t="s">
        <v>29</v>
      </c>
      <c r="F31" s="161" t="s">
        <v>54</v>
      </c>
      <c r="G31" s="146" t="s">
        <v>60</v>
      </c>
    </row>
    <row r="32" spans="2:7" s="148" customFormat="1" ht="14.25" customHeight="1">
      <c r="B32" s="143">
        <f t="shared" si="0"/>
        <v>28</v>
      </c>
      <c r="C32" s="144" t="s">
        <v>28</v>
      </c>
      <c r="D32" s="143">
        <v>1.1000000000000001</v>
      </c>
      <c r="E32" s="145" t="s">
        <v>29</v>
      </c>
      <c r="F32" s="161" t="s">
        <v>54</v>
      </c>
      <c r="G32" s="146" t="s">
        <v>61</v>
      </c>
    </row>
    <row r="33" spans="2:10" s="148" customFormat="1" ht="14.25" customHeight="1">
      <c r="B33" s="143">
        <f t="shared" si="0"/>
        <v>29</v>
      </c>
      <c r="C33" s="144" t="s">
        <v>28</v>
      </c>
      <c r="D33" s="143">
        <v>1.1000000000000001</v>
      </c>
      <c r="E33" s="145" t="s">
        <v>29</v>
      </c>
      <c r="F33" s="161" t="s">
        <v>54</v>
      </c>
      <c r="G33" s="146" t="s">
        <v>62</v>
      </c>
    </row>
    <row r="34" spans="2:10" s="148" customFormat="1" ht="14.25" customHeight="1">
      <c r="B34" s="143">
        <f t="shared" si="0"/>
        <v>30</v>
      </c>
      <c r="C34" s="144" t="s">
        <v>28</v>
      </c>
      <c r="D34" s="143">
        <v>1.1000000000000001</v>
      </c>
      <c r="E34" s="145" t="s">
        <v>29</v>
      </c>
      <c r="F34" s="161" t="s">
        <v>54</v>
      </c>
      <c r="G34" s="146" t="s">
        <v>63</v>
      </c>
    </row>
    <row r="35" spans="2:10" s="148" customFormat="1" ht="14.25" customHeight="1">
      <c r="B35" s="143">
        <f t="shared" si="0"/>
        <v>31</v>
      </c>
      <c r="C35" s="144" t="s">
        <v>28</v>
      </c>
      <c r="D35" s="143">
        <v>1.1000000000000001</v>
      </c>
      <c r="E35" s="145" t="s">
        <v>29</v>
      </c>
      <c r="F35" s="161" t="s">
        <v>54</v>
      </c>
      <c r="G35" s="146" t="s">
        <v>64</v>
      </c>
    </row>
    <row r="36" spans="2:10" s="148" customFormat="1" ht="14.25" customHeight="1">
      <c r="B36" s="143">
        <f t="shared" si="0"/>
        <v>32</v>
      </c>
      <c r="C36" s="144" t="s">
        <v>28</v>
      </c>
      <c r="D36" s="143">
        <v>1.1000000000000001</v>
      </c>
      <c r="E36" s="145" t="s">
        <v>29</v>
      </c>
      <c r="F36" s="161" t="s">
        <v>54</v>
      </c>
      <c r="G36" s="146" t="s">
        <v>65</v>
      </c>
    </row>
    <row r="37" spans="2:10" s="148" customFormat="1" ht="14.25" customHeight="1">
      <c r="B37" s="143">
        <f t="shared" si="0"/>
        <v>33</v>
      </c>
      <c r="C37" s="144" t="s">
        <v>28</v>
      </c>
      <c r="D37" s="143">
        <v>1.1000000000000001</v>
      </c>
      <c r="E37" s="145" t="s">
        <v>29</v>
      </c>
      <c r="F37" s="161" t="s">
        <v>54</v>
      </c>
      <c r="G37" s="146" t="s">
        <v>66</v>
      </c>
    </row>
    <row r="38" spans="2:10" s="148" customFormat="1" ht="14.25" customHeight="1">
      <c r="B38" s="143">
        <f t="shared" si="0"/>
        <v>34</v>
      </c>
      <c r="C38" s="144" t="s">
        <v>28</v>
      </c>
      <c r="D38" s="143">
        <v>1.1000000000000001</v>
      </c>
      <c r="E38" s="145" t="s">
        <v>29</v>
      </c>
      <c r="F38" s="161" t="s">
        <v>54</v>
      </c>
      <c r="G38" s="146" t="s">
        <v>67</v>
      </c>
    </row>
    <row r="39" spans="2:10" s="148" customFormat="1" ht="14.25" customHeight="1">
      <c r="B39" s="143">
        <f t="shared" si="0"/>
        <v>35</v>
      </c>
      <c r="C39" s="144" t="s">
        <v>28</v>
      </c>
      <c r="D39" s="143">
        <v>1.1000000000000001</v>
      </c>
      <c r="E39" s="145" t="s">
        <v>29</v>
      </c>
      <c r="F39" s="161" t="s">
        <v>68</v>
      </c>
      <c r="G39" s="146" t="s">
        <v>69</v>
      </c>
    </row>
    <row r="40" spans="2:10" s="148" customFormat="1" ht="14.25" customHeight="1">
      <c r="B40" s="143">
        <f t="shared" si="0"/>
        <v>36</v>
      </c>
      <c r="C40" s="144" t="s">
        <v>28</v>
      </c>
      <c r="D40" s="143">
        <v>1.1000000000000001</v>
      </c>
      <c r="E40" s="145" t="s">
        <v>29</v>
      </c>
      <c r="F40" s="161" t="s">
        <v>68</v>
      </c>
      <c r="G40" s="146" t="s">
        <v>70</v>
      </c>
    </row>
    <row r="41" spans="2:10" s="148" customFormat="1" ht="14.25" customHeight="1">
      <c r="B41" s="143">
        <f t="shared" si="0"/>
        <v>37</v>
      </c>
      <c r="C41" s="144" t="s">
        <v>28</v>
      </c>
      <c r="D41" s="143">
        <v>1.1000000000000001</v>
      </c>
      <c r="E41" s="145" t="s">
        <v>29</v>
      </c>
      <c r="F41" s="161" t="s">
        <v>68</v>
      </c>
      <c r="G41" s="146" t="s">
        <v>71</v>
      </c>
      <c r="I41" s="149"/>
      <c r="J41" s="149"/>
    </row>
    <row r="42" spans="2:10" s="148" customFormat="1" ht="14.25" customHeight="1">
      <c r="B42" s="143">
        <f t="shared" si="0"/>
        <v>38</v>
      </c>
      <c r="C42" s="144" t="s">
        <v>28</v>
      </c>
      <c r="D42" s="143">
        <v>1.1000000000000001</v>
      </c>
      <c r="E42" s="145" t="s">
        <v>29</v>
      </c>
      <c r="F42" s="161" t="s">
        <v>68</v>
      </c>
      <c r="G42" s="146" t="s">
        <v>72</v>
      </c>
    </row>
    <row r="43" spans="2:10" s="148" customFormat="1" ht="18.75">
      <c r="B43" s="143">
        <f t="shared" si="0"/>
        <v>39</v>
      </c>
      <c r="C43" s="144" t="s">
        <v>28</v>
      </c>
      <c r="D43" s="143">
        <v>1.1000000000000001</v>
      </c>
      <c r="E43" s="145" t="s">
        <v>29</v>
      </c>
      <c r="F43" s="161" t="s">
        <v>68</v>
      </c>
      <c r="G43" s="146" t="s">
        <v>73</v>
      </c>
    </row>
    <row r="44" spans="2:10" s="148" customFormat="1" ht="14.25" customHeight="1">
      <c r="B44" s="143">
        <f t="shared" si="0"/>
        <v>40</v>
      </c>
      <c r="C44" s="144" t="s">
        <v>28</v>
      </c>
      <c r="D44" s="143">
        <v>1.1000000000000001</v>
      </c>
      <c r="E44" s="145" t="s">
        <v>29</v>
      </c>
      <c r="F44" s="161" t="s">
        <v>68</v>
      </c>
      <c r="G44" s="146" t="s">
        <v>74</v>
      </c>
    </row>
    <row r="45" spans="2:10" s="148" customFormat="1" ht="14.25" customHeight="1">
      <c r="B45" s="143">
        <f t="shared" si="0"/>
        <v>41</v>
      </c>
      <c r="C45" s="144" t="s">
        <v>28</v>
      </c>
      <c r="D45" s="143">
        <v>1.1000000000000001</v>
      </c>
      <c r="E45" s="145" t="s">
        <v>29</v>
      </c>
      <c r="F45" s="161" t="s">
        <v>68</v>
      </c>
      <c r="G45" s="146" t="s">
        <v>75</v>
      </c>
    </row>
    <row r="46" spans="2:10" s="148" customFormat="1" ht="14.25" customHeight="1">
      <c r="B46" s="143">
        <f t="shared" si="0"/>
        <v>42</v>
      </c>
      <c r="C46" s="144" t="s">
        <v>28</v>
      </c>
      <c r="D46" s="143">
        <v>1.1000000000000001</v>
      </c>
      <c r="E46" s="145" t="s">
        <v>29</v>
      </c>
      <c r="F46" s="161" t="s">
        <v>68</v>
      </c>
      <c r="G46" s="146" t="s">
        <v>76</v>
      </c>
    </row>
    <row r="47" spans="2:10" s="148" customFormat="1" ht="14.25" customHeight="1">
      <c r="B47" s="143">
        <f t="shared" si="0"/>
        <v>43</v>
      </c>
      <c r="C47" s="144" t="s">
        <v>28</v>
      </c>
      <c r="D47" s="143">
        <v>1.1000000000000001</v>
      </c>
      <c r="E47" s="145" t="s">
        <v>29</v>
      </c>
      <c r="F47" s="161" t="s">
        <v>68</v>
      </c>
      <c r="G47" s="146" t="s">
        <v>77</v>
      </c>
    </row>
    <row r="48" spans="2:10" s="148" customFormat="1" ht="14.25" customHeight="1">
      <c r="B48" s="143">
        <f t="shared" si="0"/>
        <v>44</v>
      </c>
      <c r="C48" s="144" t="s">
        <v>28</v>
      </c>
      <c r="D48" s="143">
        <v>1.1000000000000001</v>
      </c>
      <c r="E48" s="145" t="s">
        <v>29</v>
      </c>
      <c r="F48" s="161" t="s">
        <v>68</v>
      </c>
      <c r="G48" s="146" t="s">
        <v>78</v>
      </c>
    </row>
    <row r="49" spans="2:7" s="148" customFormat="1" ht="18.75">
      <c r="B49" s="143">
        <f t="shared" si="0"/>
        <v>45</v>
      </c>
      <c r="C49" s="144" t="s">
        <v>28</v>
      </c>
      <c r="D49" s="143">
        <v>1.1000000000000001</v>
      </c>
      <c r="E49" s="145" t="s">
        <v>29</v>
      </c>
      <c r="F49" s="161" t="s">
        <v>68</v>
      </c>
      <c r="G49" s="146" t="s">
        <v>79</v>
      </c>
    </row>
    <row r="50" spans="2:7" s="148" customFormat="1" ht="18.75">
      <c r="B50" s="143">
        <f t="shared" si="0"/>
        <v>46</v>
      </c>
      <c r="C50" s="144" t="s">
        <v>28</v>
      </c>
      <c r="D50" s="143">
        <v>1.1000000000000001</v>
      </c>
      <c r="E50" s="145" t="s">
        <v>29</v>
      </c>
      <c r="F50" s="161" t="s">
        <v>68</v>
      </c>
      <c r="G50" s="146" t="s">
        <v>80</v>
      </c>
    </row>
    <row r="51" spans="2:7" s="148" customFormat="1" ht="18.75">
      <c r="B51" s="143">
        <f t="shared" si="0"/>
        <v>47</v>
      </c>
      <c r="C51" s="144" t="s">
        <v>28</v>
      </c>
      <c r="D51" s="143">
        <v>1.1000000000000001</v>
      </c>
      <c r="E51" s="145" t="s">
        <v>29</v>
      </c>
      <c r="F51" s="161" t="s">
        <v>68</v>
      </c>
      <c r="G51" s="146" t="s">
        <v>81</v>
      </c>
    </row>
    <row r="52" spans="2:7" s="148" customFormat="1" ht="18.75">
      <c r="B52" s="143">
        <f t="shared" si="0"/>
        <v>48</v>
      </c>
      <c r="C52" s="144" t="s">
        <v>28</v>
      </c>
      <c r="D52" s="143">
        <v>1.1000000000000001</v>
      </c>
      <c r="E52" s="145" t="s">
        <v>29</v>
      </c>
      <c r="F52" s="161" t="s">
        <v>68</v>
      </c>
      <c r="G52" s="146" t="s">
        <v>82</v>
      </c>
    </row>
    <row r="53" spans="2:7" s="148" customFormat="1" ht="18.75">
      <c r="B53" s="143">
        <f t="shared" si="0"/>
        <v>49</v>
      </c>
      <c r="C53" s="144" t="s">
        <v>28</v>
      </c>
      <c r="D53" s="143">
        <v>1.1000000000000001</v>
      </c>
      <c r="E53" s="145" t="s">
        <v>29</v>
      </c>
      <c r="F53" s="161" t="s">
        <v>68</v>
      </c>
      <c r="G53" s="146" t="s">
        <v>83</v>
      </c>
    </row>
    <row r="54" spans="2:7" s="148" customFormat="1" ht="14.25">
      <c r="B54" s="143">
        <f t="shared" si="0"/>
        <v>50</v>
      </c>
      <c r="C54" s="144" t="s">
        <v>28</v>
      </c>
      <c r="D54" s="143">
        <v>1.1000000000000001</v>
      </c>
      <c r="E54" s="145" t="s">
        <v>29</v>
      </c>
      <c r="F54" s="161" t="s">
        <v>84</v>
      </c>
      <c r="G54" s="146" t="s">
        <v>85</v>
      </c>
    </row>
    <row r="55" spans="2:7" s="148" customFormat="1" ht="14.25">
      <c r="B55" s="143">
        <f t="shared" si="0"/>
        <v>51</v>
      </c>
      <c r="C55" s="144" t="s">
        <v>28</v>
      </c>
      <c r="D55" s="143">
        <v>1.1000000000000001</v>
      </c>
      <c r="E55" s="145" t="s">
        <v>29</v>
      </c>
      <c r="F55" s="161" t="s">
        <v>84</v>
      </c>
      <c r="G55" s="146" t="s">
        <v>86</v>
      </c>
    </row>
    <row r="56" spans="2:7" s="148" customFormat="1" ht="14.25">
      <c r="B56" s="143">
        <f t="shared" si="0"/>
        <v>52</v>
      </c>
      <c r="C56" s="144" t="s">
        <v>28</v>
      </c>
      <c r="D56" s="143">
        <v>1.1000000000000001</v>
      </c>
      <c r="E56" s="145" t="s">
        <v>29</v>
      </c>
      <c r="F56" s="161" t="s">
        <v>84</v>
      </c>
      <c r="G56" s="146" t="s">
        <v>87</v>
      </c>
    </row>
    <row r="57" spans="2:7" s="148" customFormat="1" ht="14.25">
      <c r="B57" s="143">
        <f t="shared" si="0"/>
        <v>53</v>
      </c>
      <c r="C57" s="144" t="s">
        <v>28</v>
      </c>
      <c r="D57" s="143">
        <v>1.1000000000000001</v>
      </c>
      <c r="E57" s="145" t="s">
        <v>29</v>
      </c>
      <c r="F57" s="161" t="s">
        <v>84</v>
      </c>
      <c r="G57" s="146" t="s">
        <v>88</v>
      </c>
    </row>
    <row r="58" spans="2:7" s="148" customFormat="1" ht="14.25">
      <c r="B58" s="143">
        <f t="shared" si="0"/>
        <v>54</v>
      </c>
      <c r="C58" s="144" t="s">
        <v>28</v>
      </c>
      <c r="D58" s="143">
        <v>1.1000000000000001</v>
      </c>
      <c r="E58" s="145" t="s">
        <v>29</v>
      </c>
      <c r="F58" s="161" t="s">
        <v>84</v>
      </c>
      <c r="G58" s="146" t="s">
        <v>89</v>
      </c>
    </row>
    <row r="59" spans="2:7" s="148" customFormat="1" ht="14.25">
      <c r="B59" s="143">
        <f t="shared" si="0"/>
        <v>55</v>
      </c>
      <c r="C59" s="144" t="s">
        <v>28</v>
      </c>
      <c r="D59" s="143">
        <v>1.1000000000000001</v>
      </c>
      <c r="E59" s="145" t="s">
        <v>29</v>
      </c>
      <c r="F59" s="161" t="s">
        <v>84</v>
      </c>
      <c r="G59" s="146" t="s">
        <v>90</v>
      </c>
    </row>
    <row r="60" spans="2:7" s="148" customFormat="1" ht="14.25">
      <c r="B60" s="143">
        <f t="shared" si="0"/>
        <v>56</v>
      </c>
      <c r="C60" s="144" t="s">
        <v>28</v>
      </c>
      <c r="D60" s="143">
        <v>1.1000000000000001</v>
      </c>
      <c r="E60" s="145" t="s">
        <v>29</v>
      </c>
      <c r="F60" s="161" t="s">
        <v>91</v>
      </c>
      <c r="G60" s="146" t="s">
        <v>92</v>
      </c>
    </row>
    <row r="61" spans="2:7" s="148" customFormat="1" ht="14.25">
      <c r="B61" s="143">
        <f t="shared" si="0"/>
        <v>57</v>
      </c>
      <c r="C61" s="144" t="s">
        <v>28</v>
      </c>
      <c r="D61" s="143">
        <v>1.1000000000000001</v>
      </c>
      <c r="E61" s="145" t="s">
        <v>29</v>
      </c>
      <c r="F61" s="161" t="s">
        <v>91</v>
      </c>
      <c r="G61" s="146" t="s">
        <v>93</v>
      </c>
    </row>
    <row r="62" spans="2:7" s="148" customFormat="1" ht="14.25">
      <c r="B62" s="143">
        <f t="shared" si="0"/>
        <v>58</v>
      </c>
      <c r="C62" s="144" t="s">
        <v>28</v>
      </c>
      <c r="D62" s="143">
        <v>1.1000000000000001</v>
      </c>
      <c r="E62" s="145" t="s">
        <v>29</v>
      </c>
      <c r="F62" s="161" t="s">
        <v>91</v>
      </c>
      <c r="G62" s="146" t="s">
        <v>94</v>
      </c>
    </row>
    <row r="63" spans="2:7" s="148" customFormat="1" ht="14.25">
      <c r="B63" s="143">
        <f t="shared" si="0"/>
        <v>59</v>
      </c>
      <c r="C63" s="144" t="s">
        <v>28</v>
      </c>
      <c r="D63" s="143">
        <v>1.1000000000000001</v>
      </c>
      <c r="E63" s="145" t="s">
        <v>29</v>
      </c>
      <c r="F63" s="161" t="s">
        <v>95</v>
      </c>
      <c r="G63" s="146" t="s">
        <v>96</v>
      </c>
    </row>
    <row r="64" spans="2:7" s="148" customFormat="1" ht="14.25">
      <c r="B64" s="143">
        <f t="shared" si="0"/>
        <v>60</v>
      </c>
      <c r="C64" s="144" t="s">
        <v>28</v>
      </c>
      <c r="D64" s="143">
        <v>1.1000000000000001</v>
      </c>
      <c r="E64" s="145" t="s">
        <v>29</v>
      </c>
      <c r="F64" s="161" t="s">
        <v>95</v>
      </c>
      <c r="G64" s="146" t="s">
        <v>97</v>
      </c>
    </row>
    <row r="65" spans="2:7" s="148" customFormat="1" ht="14.25">
      <c r="B65" s="143">
        <f t="shared" si="0"/>
        <v>61</v>
      </c>
      <c r="C65" s="144" t="s">
        <v>28</v>
      </c>
      <c r="D65" s="143">
        <v>1.1000000000000001</v>
      </c>
      <c r="E65" s="145" t="s">
        <v>29</v>
      </c>
      <c r="F65" s="161" t="s">
        <v>95</v>
      </c>
      <c r="G65" s="146" t="s">
        <v>98</v>
      </c>
    </row>
    <row r="66" spans="2:7" s="148" customFormat="1" ht="14.25">
      <c r="B66" s="143">
        <f t="shared" si="0"/>
        <v>62</v>
      </c>
      <c r="C66" s="144" t="s">
        <v>28</v>
      </c>
      <c r="D66" s="143">
        <v>1.1000000000000001</v>
      </c>
      <c r="E66" s="145" t="s">
        <v>29</v>
      </c>
      <c r="F66" s="161" t="s">
        <v>95</v>
      </c>
      <c r="G66" s="146" t="s">
        <v>99</v>
      </c>
    </row>
    <row r="67" spans="2:7" s="148" customFormat="1" ht="14.25">
      <c r="B67" s="143">
        <f t="shared" si="0"/>
        <v>63</v>
      </c>
      <c r="C67" s="144" t="s">
        <v>28</v>
      </c>
      <c r="D67" s="143">
        <v>1.1000000000000001</v>
      </c>
      <c r="E67" s="145" t="s">
        <v>29</v>
      </c>
      <c r="F67" s="161" t="s">
        <v>95</v>
      </c>
      <c r="G67" s="146" t="s">
        <v>100</v>
      </c>
    </row>
    <row r="68" spans="2:7" s="148" customFormat="1" ht="14.25">
      <c r="B68" s="143">
        <f t="shared" si="0"/>
        <v>64</v>
      </c>
      <c r="C68" s="144" t="s">
        <v>28</v>
      </c>
      <c r="D68" s="143">
        <v>1.1000000000000001</v>
      </c>
      <c r="E68" s="145" t="s">
        <v>29</v>
      </c>
      <c r="F68" s="161" t="s">
        <v>95</v>
      </c>
      <c r="G68" s="145" t="s">
        <v>101</v>
      </c>
    </row>
    <row r="69" spans="2:7" s="148" customFormat="1" ht="14.25">
      <c r="B69" s="143">
        <f t="shared" si="0"/>
        <v>65</v>
      </c>
      <c r="C69" s="144" t="s">
        <v>28</v>
      </c>
      <c r="D69" s="143">
        <v>1.1000000000000001</v>
      </c>
      <c r="E69" s="145" t="s">
        <v>29</v>
      </c>
      <c r="F69" s="161" t="s">
        <v>95</v>
      </c>
      <c r="G69" s="145" t="s">
        <v>102</v>
      </c>
    </row>
    <row r="70" spans="2:7" s="148" customFormat="1" ht="14.25">
      <c r="B70" s="143">
        <f t="shared" si="0"/>
        <v>66</v>
      </c>
      <c r="C70" s="144" t="s">
        <v>28</v>
      </c>
      <c r="D70" s="143">
        <v>1.1000000000000001</v>
      </c>
      <c r="E70" s="145" t="s">
        <v>29</v>
      </c>
      <c r="F70" s="161" t="s">
        <v>95</v>
      </c>
      <c r="G70" s="145" t="s">
        <v>103</v>
      </c>
    </row>
    <row r="71" spans="2:7" s="148" customFormat="1" ht="14.25">
      <c r="B71" s="143">
        <f t="shared" ref="B71:B86" si="1">B70+1</f>
        <v>67</v>
      </c>
      <c r="C71" s="144" t="s">
        <v>28</v>
      </c>
      <c r="D71" s="143">
        <v>1.1000000000000001</v>
      </c>
      <c r="E71" s="145" t="s">
        <v>29</v>
      </c>
      <c r="F71" s="161" t="s">
        <v>104</v>
      </c>
      <c r="G71" s="145" t="s">
        <v>105</v>
      </c>
    </row>
    <row r="72" spans="2:7">
      <c r="B72" s="143">
        <f t="shared" si="1"/>
        <v>68</v>
      </c>
      <c r="C72" s="144" t="s">
        <v>28</v>
      </c>
      <c r="D72" s="143">
        <v>1.2</v>
      </c>
      <c r="E72" s="145" t="s">
        <v>106</v>
      </c>
      <c r="F72" s="161" t="s">
        <v>107</v>
      </c>
      <c r="G72" s="145" t="s">
        <v>108</v>
      </c>
    </row>
    <row r="73" spans="2:7">
      <c r="B73" s="143">
        <f t="shared" si="1"/>
        <v>69</v>
      </c>
      <c r="C73" s="144" t="s">
        <v>28</v>
      </c>
      <c r="D73" s="143">
        <v>1.2</v>
      </c>
      <c r="E73" s="145" t="s">
        <v>106</v>
      </c>
      <c r="F73" s="161" t="s">
        <v>107</v>
      </c>
      <c r="G73" s="137" t="s">
        <v>109</v>
      </c>
    </row>
    <row r="74" spans="2:7">
      <c r="B74" s="143">
        <f t="shared" si="1"/>
        <v>70</v>
      </c>
      <c r="C74" s="144" t="s">
        <v>28</v>
      </c>
      <c r="D74" s="143">
        <v>1.2</v>
      </c>
      <c r="E74" s="145" t="s">
        <v>106</v>
      </c>
      <c r="F74" s="161" t="s">
        <v>107</v>
      </c>
      <c r="G74" s="137" t="s">
        <v>110</v>
      </c>
    </row>
    <row r="75" spans="2:7">
      <c r="B75" s="143">
        <f t="shared" si="1"/>
        <v>71</v>
      </c>
      <c r="C75" s="145" t="s">
        <v>28</v>
      </c>
      <c r="D75" s="143">
        <v>1.2</v>
      </c>
      <c r="E75" s="145" t="s">
        <v>106</v>
      </c>
      <c r="F75" s="161" t="s">
        <v>107</v>
      </c>
      <c r="G75" s="137" t="s">
        <v>111</v>
      </c>
    </row>
    <row r="76" spans="2:7" s="148" customFormat="1" ht="14.1">
      <c r="B76" s="143">
        <f t="shared" si="1"/>
        <v>72</v>
      </c>
      <c r="C76" s="144" t="s">
        <v>28</v>
      </c>
      <c r="D76" s="143">
        <v>1.2</v>
      </c>
      <c r="E76" s="145" t="s">
        <v>106</v>
      </c>
      <c r="F76" s="161" t="s">
        <v>112</v>
      </c>
      <c r="G76" s="137" t="s">
        <v>113</v>
      </c>
    </row>
    <row r="77" spans="2:7" s="148" customFormat="1" ht="14.1">
      <c r="B77" s="143">
        <f t="shared" si="1"/>
        <v>73</v>
      </c>
      <c r="C77" s="144" t="s">
        <v>28</v>
      </c>
      <c r="D77" s="143">
        <v>1.2</v>
      </c>
      <c r="E77" s="145" t="s">
        <v>106</v>
      </c>
      <c r="F77" s="161" t="s">
        <v>112</v>
      </c>
      <c r="G77" s="145" t="s">
        <v>114</v>
      </c>
    </row>
    <row r="78" spans="2:7" s="148" customFormat="1" ht="14.1">
      <c r="B78" s="143">
        <f t="shared" si="1"/>
        <v>74</v>
      </c>
      <c r="C78" s="144" t="s">
        <v>28</v>
      </c>
      <c r="D78" s="143">
        <v>1.2</v>
      </c>
      <c r="E78" s="145" t="s">
        <v>106</v>
      </c>
      <c r="F78" s="161" t="s">
        <v>112</v>
      </c>
      <c r="G78" s="137" t="s">
        <v>115</v>
      </c>
    </row>
    <row r="79" spans="2:7" s="148" customFormat="1" ht="14.1">
      <c r="B79" s="143">
        <f t="shared" si="1"/>
        <v>75</v>
      </c>
      <c r="C79" s="144" t="s">
        <v>28</v>
      </c>
      <c r="D79" s="143">
        <v>1.2</v>
      </c>
      <c r="E79" s="145" t="s">
        <v>106</v>
      </c>
      <c r="F79" s="161" t="s">
        <v>112</v>
      </c>
      <c r="G79" s="145" t="s">
        <v>116</v>
      </c>
    </row>
    <row r="80" spans="2:7" s="148" customFormat="1" ht="14.1">
      <c r="B80" s="143">
        <f t="shared" si="1"/>
        <v>76</v>
      </c>
      <c r="C80" s="144" t="s">
        <v>28</v>
      </c>
      <c r="D80" s="143">
        <v>1.2</v>
      </c>
      <c r="E80" s="145" t="s">
        <v>106</v>
      </c>
      <c r="F80" s="161" t="s">
        <v>112</v>
      </c>
      <c r="G80" s="137" t="s">
        <v>117</v>
      </c>
    </row>
    <row r="81" spans="2:7" s="148" customFormat="1" ht="14.1">
      <c r="B81" s="143">
        <f t="shared" si="1"/>
        <v>77</v>
      </c>
      <c r="C81" s="144" t="s">
        <v>28</v>
      </c>
      <c r="D81" s="143">
        <v>1.2</v>
      </c>
      <c r="E81" s="145" t="s">
        <v>106</v>
      </c>
      <c r="F81" s="161" t="s">
        <v>112</v>
      </c>
      <c r="G81" s="137" t="s">
        <v>118</v>
      </c>
    </row>
    <row r="82" spans="2:7" s="148" customFormat="1" ht="14.1">
      <c r="B82" s="143">
        <f t="shared" si="1"/>
        <v>78</v>
      </c>
      <c r="C82" s="144" t="s">
        <v>28</v>
      </c>
      <c r="D82" s="143">
        <v>1.2</v>
      </c>
      <c r="E82" s="145" t="s">
        <v>106</v>
      </c>
      <c r="F82" s="161" t="s">
        <v>112</v>
      </c>
      <c r="G82" s="145" t="s">
        <v>119</v>
      </c>
    </row>
    <row r="83" spans="2:7" s="148" customFormat="1" ht="14.1">
      <c r="B83" s="143">
        <f t="shared" si="1"/>
        <v>79</v>
      </c>
      <c r="C83" s="144" t="s">
        <v>28</v>
      </c>
      <c r="D83" s="143">
        <v>1.2</v>
      </c>
      <c r="E83" s="145" t="s">
        <v>106</v>
      </c>
      <c r="F83" s="161" t="s">
        <v>120</v>
      </c>
      <c r="G83" s="145" t="s">
        <v>121</v>
      </c>
    </row>
    <row r="84" spans="2:7" s="148" customFormat="1" ht="14.1">
      <c r="B84" s="143">
        <f t="shared" si="1"/>
        <v>80</v>
      </c>
      <c r="C84" s="144" t="s">
        <v>28</v>
      </c>
      <c r="D84" s="143">
        <v>1.2</v>
      </c>
      <c r="E84" s="145" t="s">
        <v>106</v>
      </c>
      <c r="F84" s="161" t="s">
        <v>120</v>
      </c>
      <c r="G84" s="145" t="s">
        <v>122</v>
      </c>
    </row>
    <row r="85" spans="2:7" s="148" customFormat="1" ht="14.1">
      <c r="B85" s="143">
        <f t="shared" si="1"/>
        <v>81</v>
      </c>
      <c r="C85" s="144" t="s">
        <v>28</v>
      </c>
      <c r="D85" s="143">
        <v>1.2</v>
      </c>
      <c r="E85" s="145" t="s">
        <v>106</v>
      </c>
      <c r="F85" s="161" t="s">
        <v>120</v>
      </c>
      <c r="G85" s="145" t="s">
        <v>123</v>
      </c>
    </row>
    <row r="86" spans="2:7" s="148" customFormat="1" ht="14.1">
      <c r="B86" s="143">
        <f t="shared" si="1"/>
        <v>82</v>
      </c>
      <c r="C86" s="144" t="s">
        <v>28</v>
      </c>
      <c r="D86" s="143">
        <v>1.2</v>
      </c>
      <c r="E86" s="145" t="s">
        <v>106</v>
      </c>
      <c r="F86" s="161" t="s">
        <v>120</v>
      </c>
      <c r="G86" s="145" t="s">
        <v>124</v>
      </c>
    </row>
    <row r="87" spans="2:7" s="148" customFormat="1" ht="14.1">
      <c r="B87" s="143">
        <f>B86+1</f>
        <v>83</v>
      </c>
      <c r="C87" s="144" t="s">
        <v>28</v>
      </c>
      <c r="D87" s="143">
        <v>1.2</v>
      </c>
      <c r="E87" s="145" t="s">
        <v>106</v>
      </c>
      <c r="F87" s="161" t="s">
        <v>120</v>
      </c>
      <c r="G87" s="145" t="s">
        <v>125</v>
      </c>
    </row>
    <row r="88" spans="2:7" s="148" customFormat="1" ht="14.1">
      <c r="B88" s="143">
        <f>B87+1</f>
        <v>84</v>
      </c>
      <c r="C88" s="144" t="s">
        <v>28</v>
      </c>
      <c r="D88" s="143">
        <v>1.2</v>
      </c>
      <c r="E88" s="145" t="s">
        <v>106</v>
      </c>
      <c r="F88" s="161" t="s">
        <v>120</v>
      </c>
      <c r="G88" s="145" t="s">
        <v>126</v>
      </c>
    </row>
    <row r="89" spans="2:7" s="148" customFormat="1" ht="14.1">
      <c r="B89" s="143">
        <f>B88+1</f>
        <v>85</v>
      </c>
      <c r="C89" s="144" t="s">
        <v>28</v>
      </c>
      <c r="D89" s="143">
        <v>1.2</v>
      </c>
      <c r="E89" s="145" t="s">
        <v>106</v>
      </c>
      <c r="F89" s="161" t="s">
        <v>127</v>
      </c>
      <c r="G89" s="145" t="s">
        <v>128</v>
      </c>
    </row>
    <row r="90" spans="2:7" s="148" customFormat="1" ht="14.1">
      <c r="B90" s="143">
        <f>B89+1</f>
        <v>86</v>
      </c>
      <c r="C90" s="144" t="s">
        <v>28</v>
      </c>
      <c r="D90" s="143">
        <v>1.2</v>
      </c>
      <c r="E90" s="145" t="s">
        <v>106</v>
      </c>
      <c r="F90" s="161" t="s">
        <v>127</v>
      </c>
      <c r="G90" s="145" t="s">
        <v>129</v>
      </c>
    </row>
    <row r="91" spans="2:7" s="148" customFormat="1" ht="14.1">
      <c r="B91" s="143">
        <f>B90+1</f>
        <v>87</v>
      </c>
      <c r="C91" s="144" t="s">
        <v>28</v>
      </c>
      <c r="D91" s="143">
        <v>1.2</v>
      </c>
      <c r="E91" s="145" t="s">
        <v>106</v>
      </c>
      <c r="F91" s="161" t="s">
        <v>127</v>
      </c>
      <c r="G91" s="145" t="s">
        <v>130</v>
      </c>
    </row>
    <row r="92" spans="2:7" s="148" customFormat="1" ht="14.1">
      <c r="B92" s="143">
        <f>B91+1</f>
        <v>88</v>
      </c>
      <c r="C92" s="144" t="s">
        <v>28</v>
      </c>
      <c r="D92" s="143">
        <v>1.2</v>
      </c>
      <c r="E92" s="145" t="s">
        <v>106</v>
      </c>
      <c r="F92" s="161" t="s">
        <v>127</v>
      </c>
      <c r="G92" s="145" t="s">
        <v>131</v>
      </c>
    </row>
    <row r="93" spans="2:7" s="148" customFormat="1" ht="14.1">
      <c r="B93" s="143">
        <f>B92+1</f>
        <v>89</v>
      </c>
      <c r="C93" s="144" t="s">
        <v>28</v>
      </c>
      <c r="D93" s="143">
        <v>1.2</v>
      </c>
      <c r="E93" s="145" t="s">
        <v>106</v>
      </c>
      <c r="F93" s="161" t="s">
        <v>127</v>
      </c>
      <c r="G93" s="145" t="s">
        <v>132</v>
      </c>
    </row>
    <row r="94" spans="2:7" s="148" customFormat="1" ht="14.1">
      <c r="B94" s="143">
        <f>B93+1</f>
        <v>90</v>
      </c>
      <c r="C94" s="144" t="s">
        <v>28</v>
      </c>
      <c r="D94" s="143">
        <v>1.2</v>
      </c>
      <c r="E94" s="145" t="s">
        <v>106</v>
      </c>
      <c r="F94" s="161" t="s">
        <v>133</v>
      </c>
      <c r="G94" s="145" t="s">
        <v>134</v>
      </c>
    </row>
    <row r="95" spans="2:7" s="148" customFormat="1" ht="14.1">
      <c r="B95" s="143">
        <f>B94+1</f>
        <v>91</v>
      </c>
      <c r="C95" s="144" t="s">
        <v>28</v>
      </c>
      <c r="D95" s="143">
        <v>1.2</v>
      </c>
      <c r="E95" s="145" t="s">
        <v>106</v>
      </c>
      <c r="F95" s="161" t="s">
        <v>135</v>
      </c>
      <c r="G95" s="145" t="s">
        <v>136</v>
      </c>
    </row>
    <row r="96" spans="2:7" s="148" customFormat="1" ht="15" customHeight="1">
      <c r="B96" s="143">
        <f>B95+1</f>
        <v>92</v>
      </c>
      <c r="C96" s="144" t="s">
        <v>28</v>
      </c>
      <c r="D96" s="143">
        <v>1.2</v>
      </c>
      <c r="E96" s="145" t="s">
        <v>106</v>
      </c>
      <c r="F96" s="161" t="s">
        <v>137</v>
      </c>
      <c r="G96" s="145" t="s">
        <v>138</v>
      </c>
    </row>
    <row r="97" spans="2:10" s="148" customFormat="1" ht="15" customHeight="1">
      <c r="B97" s="143">
        <f>B96+1</f>
        <v>93</v>
      </c>
      <c r="C97" s="144" t="s">
        <v>28</v>
      </c>
      <c r="D97" s="143">
        <v>1.2</v>
      </c>
      <c r="E97" s="145" t="s">
        <v>106</v>
      </c>
      <c r="F97" s="161" t="s">
        <v>137</v>
      </c>
      <c r="G97" s="146" t="s">
        <v>139</v>
      </c>
    </row>
    <row r="98" spans="2:10">
      <c r="B98" s="143">
        <f>B97+1</f>
        <v>94</v>
      </c>
      <c r="C98" s="144" t="s">
        <v>28</v>
      </c>
      <c r="D98" s="143">
        <v>1.2</v>
      </c>
      <c r="E98" s="145" t="s">
        <v>106</v>
      </c>
      <c r="F98" s="161" t="s">
        <v>140</v>
      </c>
      <c r="G98" s="145" t="s">
        <v>141</v>
      </c>
      <c r="H98" s="148"/>
      <c r="I98" s="148"/>
      <c r="J98" s="148"/>
    </row>
    <row r="99" spans="2:10">
      <c r="B99" s="143">
        <f>B98+1</f>
        <v>95</v>
      </c>
      <c r="C99" s="144" t="s">
        <v>28</v>
      </c>
      <c r="D99" s="143">
        <v>1.2</v>
      </c>
      <c r="E99" s="145" t="s">
        <v>106</v>
      </c>
      <c r="F99" s="161" t="s">
        <v>140</v>
      </c>
      <c r="G99" s="145" t="s">
        <v>142</v>
      </c>
    </row>
    <row r="100" spans="2:10">
      <c r="B100" s="143">
        <f>B99+1</f>
        <v>96</v>
      </c>
      <c r="C100" s="144" t="s">
        <v>28</v>
      </c>
      <c r="D100" s="143">
        <v>1.2</v>
      </c>
      <c r="E100" s="145" t="s">
        <v>106</v>
      </c>
      <c r="F100" s="161" t="s">
        <v>140</v>
      </c>
      <c r="G100" s="145" t="s">
        <v>143</v>
      </c>
    </row>
    <row r="101" spans="2:10">
      <c r="B101" s="143">
        <f>B100+1</f>
        <v>97</v>
      </c>
      <c r="C101" s="144" t="s">
        <v>28</v>
      </c>
      <c r="D101" s="143">
        <v>1.2</v>
      </c>
      <c r="E101" s="145" t="s">
        <v>106</v>
      </c>
      <c r="F101" s="161" t="s">
        <v>140</v>
      </c>
      <c r="G101" s="145" t="s">
        <v>144</v>
      </c>
    </row>
    <row r="102" spans="2:10">
      <c r="B102" s="143">
        <f>B101+1</f>
        <v>98</v>
      </c>
      <c r="C102" s="144" t="s">
        <v>28</v>
      </c>
      <c r="D102" s="143">
        <v>1.2</v>
      </c>
      <c r="E102" s="145" t="s">
        <v>106</v>
      </c>
      <c r="F102" s="161" t="s">
        <v>140</v>
      </c>
      <c r="G102" s="145" t="s">
        <v>145</v>
      </c>
    </row>
    <row r="103" spans="2:10">
      <c r="B103" s="143">
        <f>B102+1</f>
        <v>99</v>
      </c>
      <c r="C103" s="144" t="s">
        <v>28</v>
      </c>
      <c r="D103" s="143">
        <v>1.2</v>
      </c>
      <c r="E103" s="145" t="s">
        <v>106</v>
      </c>
      <c r="F103" s="161" t="s">
        <v>140</v>
      </c>
      <c r="G103" s="145" t="s">
        <v>146</v>
      </c>
    </row>
    <row r="104" spans="2:10">
      <c r="B104" s="143">
        <f>B103+1</f>
        <v>100</v>
      </c>
      <c r="C104" s="144" t="s">
        <v>28</v>
      </c>
      <c r="D104" s="143">
        <v>1.2</v>
      </c>
      <c r="E104" s="145" t="s">
        <v>106</v>
      </c>
      <c r="F104" s="161" t="s">
        <v>140</v>
      </c>
      <c r="G104" s="145" t="s">
        <v>147</v>
      </c>
    </row>
    <row r="105" spans="2:10">
      <c r="B105" s="143">
        <f>B104+1</f>
        <v>101</v>
      </c>
      <c r="C105" s="144" t="s">
        <v>28</v>
      </c>
      <c r="D105" s="143">
        <v>1.2</v>
      </c>
      <c r="E105" s="145" t="s">
        <v>106</v>
      </c>
      <c r="F105" s="161" t="s">
        <v>140</v>
      </c>
      <c r="G105" s="145" t="s">
        <v>148</v>
      </c>
    </row>
    <row r="106" spans="2:10">
      <c r="B106" s="143">
        <f>B105+1</f>
        <v>102</v>
      </c>
      <c r="C106" s="144" t="s">
        <v>28</v>
      </c>
      <c r="D106" s="143">
        <v>1.2</v>
      </c>
      <c r="E106" s="145" t="s">
        <v>106</v>
      </c>
      <c r="F106" s="161" t="s">
        <v>140</v>
      </c>
      <c r="G106" s="145" t="s">
        <v>149</v>
      </c>
    </row>
    <row r="107" spans="2:10">
      <c r="B107" s="143">
        <f>B106+1</f>
        <v>103</v>
      </c>
      <c r="C107" s="144" t="s">
        <v>28</v>
      </c>
      <c r="D107" s="143">
        <v>1.2</v>
      </c>
      <c r="E107" s="145" t="s">
        <v>106</v>
      </c>
      <c r="F107" s="161" t="s">
        <v>140</v>
      </c>
      <c r="G107" s="145" t="s">
        <v>150</v>
      </c>
    </row>
    <row r="108" spans="2:10">
      <c r="B108" s="143">
        <f>B107+1</f>
        <v>104</v>
      </c>
      <c r="C108" s="144" t="s">
        <v>28</v>
      </c>
      <c r="D108" s="143">
        <v>1.2</v>
      </c>
      <c r="E108" s="145" t="s">
        <v>106</v>
      </c>
      <c r="F108" s="161" t="s">
        <v>140</v>
      </c>
      <c r="G108" s="145" t="s">
        <v>151</v>
      </c>
    </row>
    <row r="109" spans="2:10">
      <c r="B109" s="143">
        <f>B108+1</f>
        <v>105</v>
      </c>
      <c r="C109" s="144" t="s">
        <v>28</v>
      </c>
      <c r="D109" s="143">
        <v>1.2</v>
      </c>
      <c r="E109" s="145" t="s">
        <v>106</v>
      </c>
      <c r="F109" s="161" t="s">
        <v>140</v>
      </c>
      <c r="G109" s="145" t="s">
        <v>152</v>
      </c>
    </row>
    <row r="110" spans="2:10" ht="15.95">
      <c r="B110" s="143">
        <f>B109+1</f>
        <v>106</v>
      </c>
      <c r="C110" s="144" t="s">
        <v>28</v>
      </c>
      <c r="D110" s="143">
        <v>1.2</v>
      </c>
      <c r="E110" s="145" t="s">
        <v>106</v>
      </c>
      <c r="F110" s="161" t="s">
        <v>140</v>
      </c>
      <c r="G110" s="145" t="s">
        <v>153</v>
      </c>
    </row>
    <row r="111" spans="2:10" ht="15.95">
      <c r="B111" s="143">
        <f>B110+1</f>
        <v>107</v>
      </c>
      <c r="C111" s="144" t="s">
        <v>28</v>
      </c>
      <c r="D111" s="143">
        <v>1.2</v>
      </c>
      <c r="E111" s="145" t="s">
        <v>106</v>
      </c>
      <c r="F111" s="161" t="s">
        <v>140</v>
      </c>
      <c r="G111" s="145" t="s">
        <v>154</v>
      </c>
    </row>
    <row r="112" spans="2:10" ht="15.95">
      <c r="B112" s="143">
        <f>B111+1</f>
        <v>108</v>
      </c>
      <c r="C112" s="144" t="s">
        <v>28</v>
      </c>
      <c r="D112" s="143">
        <v>1.2</v>
      </c>
      <c r="E112" s="145" t="s">
        <v>106</v>
      </c>
      <c r="F112" s="161" t="s">
        <v>140</v>
      </c>
      <c r="G112" s="145" t="s">
        <v>155</v>
      </c>
    </row>
    <row r="113" spans="2:7" ht="15.95">
      <c r="B113" s="143">
        <f>B112+1</f>
        <v>109</v>
      </c>
      <c r="C113" s="144" t="s">
        <v>28</v>
      </c>
      <c r="D113" s="143">
        <v>1.2</v>
      </c>
      <c r="E113" s="145" t="s">
        <v>106</v>
      </c>
      <c r="F113" s="161" t="s">
        <v>140</v>
      </c>
      <c r="G113" s="145" t="s">
        <v>156</v>
      </c>
    </row>
    <row r="114" spans="2:7">
      <c r="B114" s="143">
        <f>B113+1</f>
        <v>110</v>
      </c>
      <c r="C114" s="144" t="s">
        <v>28</v>
      </c>
      <c r="D114" s="143">
        <v>1.2</v>
      </c>
      <c r="E114" s="145" t="s">
        <v>106</v>
      </c>
      <c r="F114" s="161" t="s">
        <v>157</v>
      </c>
      <c r="G114" s="146" t="s">
        <v>158</v>
      </c>
    </row>
    <row r="115" spans="2:7">
      <c r="B115" s="143">
        <f>B114+1</f>
        <v>111</v>
      </c>
      <c r="C115" s="144" t="s">
        <v>28</v>
      </c>
      <c r="D115" s="143">
        <v>1.2</v>
      </c>
      <c r="E115" s="145" t="s">
        <v>106</v>
      </c>
      <c r="F115" s="161" t="s">
        <v>157</v>
      </c>
      <c r="G115" s="146" t="s">
        <v>159</v>
      </c>
    </row>
    <row r="116" spans="2:7">
      <c r="B116" s="143">
        <f>B115+1</f>
        <v>112</v>
      </c>
      <c r="C116" s="144" t="s">
        <v>28</v>
      </c>
      <c r="D116" s="143">
        <v>1.2</v>
      </c>
      <c r="E116" s="145" t="s">
        <v>106</v>
      </c>
      <c r="F116" s="161" t="s">
        <v>157</v>
      </c>
      <c r="G116" s="146" t="s">
        <v>160</v>
      </c>
    </row>
    <row r="117" spans="2:7">
      <c r="B117" s="143">
        <f>B116+1</f>
        <v>113</v>
      </c>
      <c r="C117" s="144" t="s">
        <v>28</v>
      </c>
      <c r="D117" s="143">
        <v>1.2</v>
      </c>
      <c r="E117" s="145" t="s">
        <v>106</v>
      </c>
      <c r="F117" s="161" t="s">
        <v>157</v>
      </c>
      <c r="G117" s="146" t="s">
        <v>161</v>
      </c>
    </row>
    <row r="118" spans="2:7">
      <c r="B118" s="143">
        <f>B117+1</f>
        <v>114</v>
      </c>
      <c r="C118" s="144" t="s">
        <v>28</v>
      </c>
      <c r="D118" s="143">
        <v>1.2</v>
      </c>
      <c r="E118" s="145" t="s">
        <v>106</v>
      </c>
      <c r="F118" s="161" t="s">
        <v>157</v>
      </c>
      <c r="G118" s="146" t="s">
        <v>162</v>
      </c>
    </row>
    <row r="119" spans="2:7" ht="15.95">
      <c r="B119" s="143">
        <f>B118+1</f>
        <v>115</v>
      </c>
      <c r="C119" s="144" t="s">
        <v>28</v>
      </c>
      <c r="D119" s="143">
        <v>1.2</v>
      </c>
      <c r="E119" s="145" t="s">
        <v>106</v>
      </c>
      <c r="F119" s="161" t="s">
        <v>157</v>
      </c>
      <c r="G119" s="146" t="s">
        <v>163</v>
      </c>
    </row>
    <row r="120" spans="2:7" ht="15.95">
      <c r="B120" s="143">
        <f>B119+1</f>
        <v>116</v>
      </c>
      <c r="C120" s="144" t="s">
        <v>28</v>
      </c>
      <c r="D120" s="143">
        <v>1.2</v>
      </c>
      <c r="E120" s="145" t="s">
        <v>106</v>
      </c>
      <c r="F120" s="161" t="s">
        <v>157</v>
      </c>
      <c r="G120" s="146" t="s">
        <v>164</v>
      </c>
    </row>
    <row r="121" spans="2:7">
      <c r="B121" s="143">
        <f>B120+1</f>
        <v>117</v>
      </c>
      <c r="C121" s="144" t="s">
        <v>28</v>
      </c>
      <c r="D121" s="143">
        <v>1.2</v>
      </c>
      <c r="E121" s="145" t="s">
        <v>106</v>
      </c>
      <c r="F121" s="161" t="s">
        <v>157</v>
      </c>
      <c r="G121" s="146" t="s">
        <v>165</v>
      </c>
    </row>
    <row r="122" spans="2:7" ht="15.95">
      <c r="B122" s="143">
        <f>B121+1</f>
        <v>118</v>
      </c>
      <c r="C122" s="144" t="s">
        <v>28</v>
      </c>
      <c r="D122" s="143">
        <v>1.2</v>
      </c>
      <c r="E122" s="145" t="s">
        <v>106</v>
      </c>
      <c r="F122" s="161" t="s">
        <v>157</v>
      </c>
      <c r="G122" s="146" t="s">
        <v>166</v>
      </c>
    </row>
    <row r="123" spans="2:7" ht="15.95">
      <c r="B123" s="143">
        <f>B122+1</f>
        <v>119</v>
      </c>
      <c r="C123" s="144" t="s">
        <v>28</v>
      </c>
      <c r="D123" s="143">
        <v>1.2</v>
      </c>
      <c r="E123" s="145" t="s">
        <v>106</v>
      </c>
      <c r="F123" s="161" t="s">
        <v>157</v>
      </c>
      <c r="G123" s="146" t="s">
        <v>167</v>
      </c>
    </row>
    <row r="124" spans="2:7" ht="15.95">
      <c r="B124" s="143">
        <f>B123+1</f>
        <v>120</v>
      </c>
      <c r="C124" s="144" t="s">
        <v>28</v>
      </c>
      <c r="D124" s="143">
        <v>1.2</v>
      </c>
      <c r="E124" s="145" t="s">
        <v>106</v>
      </c>
      <c r="F124" s="161" t="s">
        <v>157</v>
      </c>
      <c r="G124" s="146" t="s">
        <v>168</v>
      </c>
    </row>
    <row r="125" spans="2:7" ht="15.95">
      <c r="B125" s="143">
        <f>B124+1</f>
        <v>121</v>
      </c>
      <c r="C125" s="144" t="s">
        <v>28</v>
      </c>
      <c r="D125" s="143">
        <v>1.2</v>
      </c>
      <c r="E125" s="145" t="s">
        <v>106</v>
      </c>
      <c r="F125" s="161" t="s">
        <v>157</v>
      </c>
      <c r="G125" s="146" t="s">
        <v>169</v>
      </c>
    </row>
    <row r="126" spans="2:7" ht="15.95">
      <c r="B126" s="143">
        <f>B125+1</f>
        <v>122</v>
      </c>
      <c r="C126" s="144" t="s">
        <v>28</v>
      </c>
      <c r="D126" s="143">
        <v>1.2</v>
      </c>
      <c r="E126" s="145" t="s">
        <v>106</v>
      </c>
      <c r="F126" s="161" t="s">
        <v>157</v>
      </c>
      <c r="G126" s="146" t="s">
        <v>170</v>
      </c>
    </row>
    <row r="127" spans="2:7" ht="15.95">
      <c r="B127" s="143">
        <f>B126+1</f>
        <v>123</v>
      </c>
      <c r="C127" s="144" t="s">
        <v>28</v>
      </c>
      <c r="D127" s="143">
        <v>1.2</v>
      </c>
      <c r="E127" s="145" t="s">
        <v>106</v>
      </c>
      <c r="F127" s="161" t="s">
        <v>157</v>
      </c>
      <c r="G127" s="146" t="s">
        <v>171</v>
      </c>
    </row>
    <row r="128" spans="2:7" ht="15.95">
      <c r="B128" s="143">
        <f>B127+1</f>
        <v>124</v>
      </c>
      <c r="C128" s="144" t="s">
        <v>28</v>
      </c>
      <c r="D128" s="143">
        <v>1.2</v>
      </c>
      <c r="E128" s="145" t="s">
        <v>106</v>
      </c>
      <c r="F128" s="161" t="s">
        <v>157</v>
      </c>
      <c r="G128" s="146" t="s">
        <v>172</v>
      </c>
    </row>
    <row r="129" spans="2:7" ht="15.95">
      <c r="B129" s="143">
        <f>B128+1</f>
        <v>125</v>
      </c>
      <c r="C129" s="144" t="s">
        <v>28</v>
      </c>
      <c r="D129" s="143">
        <v>1.2</v>
      </c>
      <c r="E129" s="145" t="s">
        <v>106</v>
      </c>
      <c r="F129" s="161" t="s">
        <v>157</v>
      </c>
      <c r="G129" s="146" t="s">
        <v>173</v>
      </c>
    </row>
    <row r="130" spans="2:7" ht="15.95">
      <c r="B130" s="143">
        <f>B129+1</f>
        <v>126</v>
      </c>
      <c r="C130" s="144" t="s">
        <v>28</v>
      </c>
      <c r="D130" s="143">
        <v>1.2</v>
      </c>
      <c r="E130" s="145" t="s">
        <v>106</v>
      </c>
      <c r="F130" s="161" t="s">
        <v>157</v>
      </c>
      <c r="G130" s="146" t="s">
        <v>174</v>
      </c>
    </row>
    <row r="131" spans="2:7" ht="15.95">
      <c r="B131" s="143">
        <f>B130+1</f>
        <v>127</v>
      </c>
      <c r="C131" s="144" t="s">
        <v>28</v>
      </c>
      <c r="D131" s="143">
        <v>1.2</v>
      </c>
      <c r="E131" s="145" t="s">
        <v>106</v>
      </c>
      <c r="F131" s="161" t="s">
        <v>157</v>
      </c>
      <c r="G131" s="146" t="s">
        <v>175</v>
      </c>
    </row>
    <row r="132" spans="2:7" ht="15.95">
      <c r="B132" s="143">
        <f>B131+1</f>
        <v>128</v>
      </c>
      <c r="C132" s="144" t="s">
        <v>28</v>
      </c>
      <c r="D132" s="143">
        <v>1.2</v>
      </c>
      <c r="E132" s="145" t="s">
        <v>106</v>
      </c>
      <c r="F132" s="161" t="s">
        <v>157</v>
      </c>
      <c r="G132" s="146" t="s">
        <v>176</v>
      </c>
    </row>
    <row r="133" spans="2:7" ht="15.95">
      <c r="B133" s="143">
        <f>B132+1</f>
        <v>129</v>
      </c>
      <c r="C133" s="144" t="s">
        <v>28</v>
      </c>
      <c r="D133" s="143">
        <v>1.2</v>
      </c>
      <c r="E133" s="145" t="s">
        <v>106</v>
      </c>
      <c r="F133" s="161" t="s">
        <v>157</v>
      </c>
      <c r="G133" s="146" t="s">
        <v>177</v>
      </c>
    </row>
    <row r="134" spans="2:7">
      <c r="B134" s="143">
        <f>B133+1</f>
        <v>130</v>
      </c>
      <c r="C134" s="144" t="s">
        <v>28</v>
      </c>
      <c r="D134" s="143">
        <v>1.2</v>
      </c>
      <c r="E134" s="145" t="s">
        <v>106</v>
      </c>
      <c r="F134" s="161" t="s">
        <v>178</v>
      </c>
      <c r="G134" s="146" t="s">
        <v>179</v>
      </c>
    </row>
    <row r="135" spans="2:7" ht="15.95">
      <c r="B135" s="143">
        <f>B134+1</f>
        <v>131</v>
      </c>
      <c r="C135" s="144" t="s">
        <v>28</v>
      </c>
      <c r="D135" s="143">
        <v>1.2</v>
      </c>
      <c r="E135" s="145" t="s">
        <v>106</v>
      </c>
      <c r="F135" s="161" t="s">
        <v>178</v>
      </c>
      <c r="G135" s="146" t="s">
        <v>180</v>
      </c>
    </row>
    <row r="136" spans="2:7" ht="15.95">
      <c r="B136" s="143">
        <f>B135+1</f>
        <v>132</v>
      </c>
      <c r="C136" s="144" t="s">
        <v>28</v>
      </c>
      <c r="D136" s="143">
        <v>1.2</v>
      </c>
      <c r="E136" s="145" t="s">
        <v>106</v>
      </c>
      <c r="F136" s="161" t="s">
        <v>178</v>
      </c>
      <c r="G136" s="146" t="s">
        <v>181</v>
      </c>
    </row>
    <row r="137" spans="2:7">
      <c r="B137" s="143">
        <f>B136+1</f>
        <v>133</v>
      </c>
      <c r="C137" s="144" t="s">
        <v>28</v>
      </c>
      <c r="D137" s="143">
        <v>1.2</v>
      </c>
      <c r="E137" s="145" t="s">
        <v>106</v>
      </c>
      <c r="F137" s="161" t="s">
        <v>178</v>
      </c>
      <c r="G137" s="146" t="s">
        <v>182</v>
      </c>
    </row>
    <row r="138" spans="2:7">
      <c r="B138" s="143">
        <f>B137+1</f>
        <v>134</v>
      </c>
      <c r="C138" s="144" t="s">
        <v>28</v>
      </c>
      <c r="D138" s="143">
        <v>1.2</v>
      </c>
      <c r="E138" s="145" t="s">
        <v>106</v>
      </c>
      <c r="F138" s="161" t="s">
        <v>183</v>
      </c>
      <c r="G138" s="146" t="s">
        <v>184</v>
      </c>
    </row>
    <row r="139" spans="2:7">
      <c r="B139" s="143">
        <f>B138+1</f>
        <v>135</v>
      </c>
      <c r="C139" s="144" t="s">
        <v>28</v>
      </c>
      <c r="D139" s="143">
        <v>1.2</v>
      </c>
      <c r="E139" s="145" t="s">
        <v>106</v>
      </c>
      <c r="F139" s="161" t="s">
        <v>183</v>
      </c>
      <c r="G139" s="146" t="s">
        <v>185</v>
      </c>
    </row>
    <row r="140" spans="2:7">
      <c r="B140" s="143">
        <f>B139+1</f>
        <v>136</v>
      </c>
      <c r="C140" s="144" t="s">
        <v>28</v>
      </c>
      <c r="D140" s="143">
        <v>1.2</v>
      </c>
      <c r="E140" s="145" t="s">
        <v>106</v>
      </c>
      <c r="F140" s="161" t="s">
        <v>183</v>
      </c>
      <c r="G140" s="146" t="s">
        <v>186</v>
      </c>
    </row>
    <row r="141" spans="2:7">
      <c r="B141" s="143">
        <f>B140+1</f>
        <v>137</v>
      </c>
      <c r="C141" s="144" t="s">
        <v>28</v>
      </c>
      <c r="D141" s="143">
        <v>1.2</v>
      </c>
      <c r="E141" s="145" t="s">
        <v>106</v>
      </c>
      <c r="F141" s="161" t="s">
        <v>183</v>
      </c>
      <c r="G141" s="146" t="s">
        <v>187</v>
      </c>
    </row>
    <row r="142" spans="2:7">
      <c r="B142" s="143">
        <f>B141+1</f>
        <v>138</v>
      </c>
      <c r="C142" s="144" t="s">
        <v>28</v>
      </c>
      <c r="D142" s="143">
        <v>1.2</v>
      </c>
      <c r="E142" s="145" t="s">
        <v>106</v>
      </c>
      <c r="F142" s="161" t="s">
        <v>183</v>
      </c>
      <c r="G142" s="146" t="s">
        <v>188</v>
      </c>
    </row>
    <row r="143" spans="2:7">
      <c r="B143" s="143">
        <f>B142+1</f>
        <v>139</v>
      </c>
      <c r="C143" s="144" t="s">
        <v>28</v>
      </c>
      <c r="D143" s="143">
        <v>1.2</v>
      </c>
      <c r="E143" s="145" t="s">
        <v>106</v>
      </c>
      <c r="F143" s="161" t="s">
        <v>183</v>
      </c>
      <c r="G143" s="146" t="s">
        <v>189</v>
      </c>
    </row>
    <row r="144" spans="2:7">
      <c r="B144" s="143">
        <f>B143+1</f>
        <v>140</v>
      </c>
      <c r="C144" s="144" t="s">
        <v>28</v>
      </c>
      <c r="D144" s="143">
        <v>1.2</v>
      </c>
      <c r="E144" s="145" t="s">
        <v>106</v>
      </c>
      <c r="F144" s="161" t="s">
        <v>183</v>
      </c>
      <c r="G144" s="146" t="s">
        <v>190</v>
      </c>
    </row>
    <row r="145" spans="2:7">
      <c r="B145" s="143">
        <f>B144+1</f>
        <v>141</v>
      </c>
      <c r="C145" s="144" t="s">
        <v>28</v>
      </c>
      <c r="D145" s="143">
        <v>1.2</v>
      </c>
      <c r="E145" s="145" t="s">
        <v>106</v>
      </c>
      <c r="F145" s="161" t="s">
        <v>183</v>
      </c>
      <c r="G145" s="146" t="s">
        <v>191</v>
      </c>
    </row>
    <row r="146" spans="2:7">
      <c r="B146" s="143">
        <f>B145+1</f>
        <v>142</v>
      </c>
      <c r="C146" s="144" t="s">
        <v>28</v>
      </c>
      <c r="D146" s="143">
        <v>1.2</v>
      </c>
      <c r="E146" s="145" t="s">
        <v>106</v>
      </c>
      <c r="F146" s="161" t="s">
        <v>183</v>
      </c>
      <c r="G146" s="146" t="s">
        <v>192</v>
      </c>
    </row>
    <row r="147" spans="2:7">
      <c r="B147" s="143">
        <f>B146+1</f>
        <v>143</v>
      </c>
      <c r="C147" s="144" t="s">
        <v>28</v>
      </c>
      <c r="D147" s="143">
        <v>1.2</v>
      </c>
      <c r="E147" s="145" t="s">
        <v>106</v>
      </c>
      <c r="F147" s="161" t="s">
        <v>183</v>
      </c>
      <c r="G147" s="146" t="s">
        <v>193</v>
      </c>
    </row>
    <row r="148" spans="2:7">
      <c r="B148" s="143">
        <f>B147+1</f>
        <v>144</v>
      </c>
      <c r="C148" s="144" t="s">
        <v>28</v>
      </c>
      <c r="D148" s="143">
        <v>1.2</v>
      </c>
      <c r="E148" s="145" t="s">
        <v>106</v>
      </c>
      <c r="F148" s="161" t="s">
        <v>183</v>
      </c>
      <c r="G148" s="146" t="s">
        <v>194</v>
      </c>
    </row>
    <row r="149" spans="2:7">
      <c r="B149" s="143">
        <f>B148+1</f>
        <v>145</v>
      </c>
      <c r="C149" s="144" t="s">
        <v>28</v>
      </c>
      <c r="D149" s="143">
        <v>1.2</v>
      </c>
      <c r="E149" s="145" t="s">
        <v>106</v>
      </c>
      <c r="F149" s="161" t="s">
        <v>183</v>
      </c>
      <c r="G149" s="146" t="s">
        <v>195</v>
      </c>
    </row>
    <row r="150" spans="2:7">
      <c r="B150" s="143">
        <f>B149+1</f>
        <v>146</v>
      </c>
      <c r="C150" s="144" t="s">
        <v>28</v>
      </c>
      <c r="D150" s="143">
        <v>1.2</v>
      </c>
      <c r="E150" s="145" t="s">
        <v>106</v>
      </c>
      <c r="F150" s="161" t="s">
        <v>196</v>
      </c>
      <c r="G150" s="146" t="s">
        <v>184</v>
      </c>
    </row>
    <row r="151" spans="2:7">
      <c r="B151" s="143">
        <f>B150+1</f>
        <v>147</v>
      </c>
      <c r="C151" s="144" t="s">
        <v>28</v>
      </c>
      <c r="D151" s="143">
        <v>1.2</v>
      </c>
      <c r="E151" s="145" t="s">
        <v>106</v>
      </c>
      <c r="F151" s="161" t="s">
        <v>196</v>
      </c>
      <c r="G151" s="146" t="s">
        <v>197</v>
      </c>
    </row>
    <row r="152" spans="2:7">
      <c r="B152" s="143">
        <f>B151+1</f>
        <v>148</v>
      </c>
      <c r="C152" s="144" t="s">
        <v>28</v>
      </c>
      <c r="D152" s="143">
        <v>1.2</v>
      </c>
      <c r="E152" s="145" t="s">
        <v>106</v>
      </c>
      <c r="F152" s="161" t="s">
        <v>196</v>
      </c>
      <c r="G152" s="146" t="s">
        <v>198</v>
      </c>
    </row>
    <row r="153" spans="2:7">
      <c r="B153" s="143">
        <f>B152+1</f>
        <v>149</v>
      </c>
      <c r="C153" s="144" t="s">
        <v>28</v>
      </c>
      <c r="D153" s="143">
        <v>1.2</v>
      </c>
      <c r="E153" s="145" t="s">
        <v>106</v>
      </c>
      <c r="F153" s="161" t="s">
        <v>196</v>
      </c>
      <c r="G153" s="146" t="s">
        <v>199</v>
      </c>
    </row>
    <row r="154" spans="2:7">
      <c r="B154" s="143">
        <f>B153+1</f>
        <v>150</v>
      </c>
      <c r="C154" s="144" t="s">
        <v>28</v>
      </c>
      <c r="D154" s="143">
        <v>1.2</v>
      </c>
      <c r="E154" s="145" t="s">
        <v>106</v>
      </c>
      <c r="F154" s="161" t="s">
        <v>196</v>
      </c>
      <c r="G154" s="146" t="s">
        <v>200</v>
      </c>
    </row>
    <row r="155" spans="2:7">
      <c r="B155" s="143">
        <f>B154+1</f>
        <v>151</v>
      </c>
      <c r="C155" s="144" t="s">
        <v>28</v>
      </c>
      <c r="D155" s="143">
        <v>1.2</v>
      </c>
      <c r="E155" s="145" t="s">
        <v>106</v>
      </c>
      <c r="F155" s="161" t="s">
        <v>196</v>
      </c>
      <c r="G155" s="146" t="s">
        <v>201</v>
      </c>
    </row>
    <row r="156" spans="2:7">
      <c r="B156" s="143">
        <f>B155+1</f>
        <v>152</v>
      </c>
      <c r="C156" s="144" t="s">
        <v>28</v>
      </c>
      <c r="D156" s="143">
        <v>1.2</v>
      </c>
      <c r="E156" s="145" t="s">
        <v>106</v>
      </c>
      <c r="F156" s="161" t="s">
        <v>196</v>
      </c>
      <c r="G156" s="146" t="s">
        <v>202</v>
      </c>
    </row>
    <row r="157" spans="2:7">
      <c r="B157" s="143">
        <f>B156+1</f>
        <v>153</v>
      </c>
      <c r="C157" s="144" t="s">
        <v>28</v>
      </c>
      <c r="D157" s="143">
        <v>1.2</v>
      </c>
      <c r="E157" s="145" t="s">
        <v>106</v>
      </c>
      <c r="F157" s="161" t="s">
        <v>196</v>
      </c>
      <c r="G157" s="146" t="s">
        <v>203</v>
      </c>
    </row>
    <row r="158" spans="2:7">
      <c r="B158" s="143">
        <f>B157+1</f>
        <v>154</v>
      </c>
      <c r="C158" s="144" t="s">
        <v>28</v>
      </c>
      <c r="D158" s="143">
        <v>1.2</v>
      </c>
      <c r="E158" s="145" t="s">
        <v>106</v>
      </c>
      <c r="F158" s="161" t="s">
        <v>196</v>
      </c>
      <c r="G158" s="146" t="s">
        <v>204</v>
      </c>
    </row>
    <row r="159" spans="2:7" ht="15">
      <c r="B159" s="143">
        <f>B158+1</f>
        <v>155</v>
      </c>
      <c r="C159" s="144" t="s">
        <v>205</v>
      </c>
      <c r="D159" s="143">
        <v>2.1</v>
      </c>
      <c r="E159" s="145" t="s">
        <v>206</v>
      </c>
      <c r="F159" s="161" t="s">
        <v>207</v>
      </c>
      <c r="G159" s="146" t="s">
        <v>208</v>
      </c>
    </row>
    <row r="160" spans="2:7" ht="15">
      <c r="B160" s="143">
        <f>B159+1</f>
        <v>156</v>
      </c>
      <c r="C160" s="144" t="s">
        <v>205</v>
      </c>
      <c r="D160" s="143">
        <v>2.1</v>
      </c>
      <c r="E160" s="145" t="s">
        <v>206</v>
      </c>
      <c r="F160" s="161" t="s">
        <v>207</v>
      </c>
      <c r="G160" s="146" t="s">
        <v>209</v>
      </c>
    </row>
    <row r="161" spans="2:7" ht="15">
      <c r="B161" s="143">
        <f>B160+1</f>
        <v>157</v>
      </c>
      <c r="C161" s="144" t="s">
        <v>205</v>
      </c>
      <c r="D161" s="143">
        <v>2.1</v>
      </c>
      <c r="E161" s="145" t="s">
        <v>206</v>
      </c>
      <c r="F161" s="161" t="s">
        <v>207</v>
      </c>
      <c r="G161" s="146" t="s">
        <v>210</v>
      </c>
    </row>
    <row r="162" spans="2:7" ht="15">
      <c r="B162" s="143">
        <f>B161+1</f>
        <v>158</v>
      </c>
      <c r="C162" s="144" t="s">
        <v>205</v>
      </c>
      <c r="D162" s="143">
        <v>2.1</v>
      </c>
      <c r="E162" s="145" t="s">
        <v>206</v>
      </c>
      <c r="F162" s="161" t="s">
        <v>207</v>
      </c>
      <c r="G162" s="146" t="s">
        <v>211</v>
      </c>
    </row>
    <row r="163" spans="2:7" ht="15">
      <c r="B163" s="143">
        <f>B162+1</f>
        <v>159</v>
      </c>
      <c r="C163" s="144" t="s">
        <v>205</v>
      </c>
      <c r="D163" s="143">
        <v>2.1</v>
      </c>
      <c r="E163" s="145" t="s">
        <v>206</v>
      </c>
      <c r="F163" s="161" t="s">
        <v>207</v>
      </c>
      <c r="G163" s="146" t="s">
        <v>212</v>
      </c>
    </row>
    <row r="164" spans="2:7" ht="15">
      <c r="B164" s="143">
        <f>B163+1</f>
        <v>160</v>
      </c>
      <c r="C164" s="144" t="s">
        <v>205</v>
      </c>
      <c r="D164" s="143">
        <v>2.1</v>
      </c>
      <c r="E164" s="145" t="s">
        <v>206</v>
      </c>
      <c r="F164" s="161" t="s">
        <v>207</v>
      </c>
      <c r="G164" s="146" t="s">
        <v>213</v>
      </c>
    </row>
    <row r="165" spans="2:7" ht="15">
      <c r="B165" s="143">
        <f>B164+1</f>
        <v>161</v>
      </c>
      <c r="C165" s="144" t="s">
        <v>205</v>
      </c>
      <c r="D165" s="143">
        <v>2.1</v>
      </c>
      <c r="E165" s="145" t="s">
        <v>206</v>
      </c>
      <c r="F165" s="161" t="s">
        <v>214</v>
      </c>
      <c r="G165" s="146" t="s">
        <v>215</v>
      </c>
    </row>
    <row r="166" spans="2:7" ht="15">
      <c r="B166" s="143">
        <f>B165+1</f>
        <v>162</v>
      </c>
      <c r="C166" s="144" t="s">
        <v>205</v>
      </c>
      <c r="D166" s="143">
        <v>2.1</v>
      </c>
      <c r="E166" s="145" t="s">
        <v>206</v>
      </c>
      <c r="F166" s="161" t="s">
        <v>214</v>
      </c>
      <c r="G166" s="146" t="s">
        <v>216</v>
      </c>
    </row>
    <row r="167" spans="2:7" ht="15">
      <c r="B167" s="143">
        <f>B166+1</f>
        <v>163</v>
      </c>
      <c r="C167" s="144" t="s">
        <v>205</v>
      </c>
      <c r="D167" s="143">
        <v>2.1</v>
      </c>
      <c r="E167" s="145" t="s">
        <v>206</v>
      </c>
      <c r="F167" s="161" t="s">
        <v>214</v>
      </c>
      <c r="G167" s="146" t="s">
        <v>217</v>
      </c>
    </row>
    <row r="168" spans="2:7" ht="15">
      <c r="B168" s="143">
        <f>B167+1</f>
        <v>164</v>
      </c>
      <c r="C168" s="144" t="s">
        <v>205</v>
      </c>
      <c r="D168" s="143">
        <v>2.1</v>
      </c>
      <c r="E168" s="145" t="s">
        <v>206</v>
      </c>
      <c r="F168" s="161" t="s">
        <v>214</v>
      </c>
      <c r="G168" s="146" t="s">
        <v>218</v>
      </c>
    </row>
    <row r="169" spans="2:7" ht="15">
      <c r="B169" s="143">
        <f>B168+1</f>
        <v>165</v>
      </c>
      <c r="C169" s="144" t="s">
        <v>205</v>
      </c>
      <c r="D169" s="143">
        <v>2.1</v>
      </c>
      <c r="E169" s="145" t="s">
        <v>206</v>
      </c>
      <c r="F169" s="161" t="s">
        <v>214</v>
      </c>
      <c r="G169" s="146" t="s">
        <v>219</v>
      </c>
    </row>
    <row r="170" spans="2:7" ht="15">
      <c r="B170" s="143">
        <f>B169+1</f>
        <v>166</v>
      </c>
      <c r="C170" s="144" t="s">
        <v>205</v>
      </c>
      <c r="D170" s="143">
        <v>2.1</v>
      </c>
      <c r="E170" s="145" t="s">
        <v>206</v>
      </c>
      <c r="F170" s="161" t="s">
        <v>214</v>
      </c>
      <c r="G170" s="146" t="s">
        <v>220</v>
      </c>
    </row>
    <row r="171" spans="2:7" ht="15">
      <c r="B171" s="143">
        <f>B170+1</f>
        <v>167</v>
      </c>
      <c r="C171" s="144" t="s">
        <v>205</v>
      </c>
      <c r="D171" s="143">
        <v>2.1</v>
      </c>
      <c r="E171" s="145" t="s">
        <v>206</v>
      </c>
      <c r="F171" s="161" t="s">
        <v>214</v>
      </c>
      <c r="G171" s="146" t="s">
        <v>221</v>
      </c>
    </row>
    <row r="172" spans="2:7" ht="15">
      <c r="B172" s="143">
        <f>B171+1</f>
        <v>168</v>
      </c>
      <c r="C172" s="144" t="s">
        <v>205</v>
      </c>
      <c r="D172" s="143">
        <v>2.1</v>
      </c>
      <c r="E172" s="145" t="s">
        <v>206</v>
      </c>
      <c r="F172" s="161" t="s">
        <v>214</v>
      </c>
      <c r="G172" s="146" t="s">
        <v>222</v>
      </c>
    </row>
    <row r="173" spans="2:7" ht="15">
      <c r="B173" s="143">
        <f>B172+1</f>
        <v>169</v>
      </c>
      <c r="C173" s="144" t="s">
        <v>205</v>
      </c>
      <c r="D173" s="143">
        <v>2.1</v>
      </c>
      <c r="E173" s="145" t="s">
        <v>206</v>
      </c>
      <c r="F173" s="161" t="s">
        <v>214</v>
      </c>
      <c r="G173" s="146" t="s">
        <v>223</v>
      </c>
    </row>
    <row r="174" spans="2:7" ht="15">
      <c r="B174" s="143">
        <f>B173+1</f>
        <v>170</v>
      </c>
      <c r="C174" s="144" t="s">
        <v>205</v>
      </c>
      <c r="D174" s="143">
        <v>2.1</v>
      </c>
      <c r="E174" s="145" t="s">
        <v>206</v>
      </c>
      <c r="F174" s="161" t="s">
        <v>224</v>
      </c>
      <c r="G174" s="146" t="s">
        <v>225</v>
      </c>
    </row>
    <row r="175" spans="2:7" ht="15">
      <c r="B175" s="143">
        <f>B174+1</f>
        <v>171</v>
      </c>
      <c r="C175" s="144" t="s">
        <v>205</v>
      </c>
      <c r="D175" s="143">
        <v>2.1</v>
      </c>
      <c r="E175" s="145" t="s">
        <v>206</v>
      </c>
      <c r="F175" s="161" t="s">
        <v>224</v>
      </c>
      <c r="G175" s="145" t="s">
        <v>226</v>
      </c>
    </row>
    <row r="176" spans="2:7" ht="15">
      <c r="B176" s="143">
        <f>B175+1</f>
        <v>172</v>
      </c>
      <c r="C176" s="144" t="s">
        <v>205</v>
      </c>
      <c r="D176" s="143">
        <v>2.1</v>
      </c>
      <c r="E176" s="145" t="s">
        <v>206</v>
      </c>
      <c r="F176" s="161" t="s">
        <v>224</v>
      </c>
      <c r="G176" s="145" t="s">
        <v>227</v>
      </c>
    </row>
    <row r="177" spans="1:7" ht="15">
      <c r="B177" s="143">
        <f>B176+1</f>
        <v>173</v>
      </c>
      <c r="C177" s="144" t="s">
        <v>205</v>
      </c>
      <c r="D177" s="143">
        <v>2.1</v>
      </c>
      <c r="E177" s="145" t="s">
        <v>206</v>
      </c>
      <c r="F177" s="161" t="s">
        <v>224</v>
      </c>
      <c r="G177" s="145" t="s">
        <v>228</v>
      </c>
    </row>
    <row r="178" spans="1:7" ht="15">
      <c r="B178" s="143">
        <f>B177+1</f>
        <v>174</v>
      </c>
      <c r="C178" s="144" t="s">
        <v>205</v>
      </c>
      <c r="D178" s="143">
        <v>2.1</v>
      </c>
      <c r="E178" s="145" t="s">
        <v>206</v>
      </c>
      <c r="F178" s="161" t="s">
        <v>224</v>
      </c>
      <c r="G178" s="145" t="s">
        <v>229</v>
      </c>
    </row>
    <row r="179" spans="1:7" ht="15">
      <c r="B179" s="143">
        <f>B178+1</f>
        <v>175</v>
      </c>
      <c r="C179" s="144" t="s">
        <v>205</v>
      </c>
      <c r="D179" s="143">
        <v>2.1</v>
      </c>
      <c r="E179" s="145" t="s">
        <v>206</v>
      </c>
      <c r="F179" s="161" t="s">
        <v>224</v>
      </c>
      <c r="G179" s="145" t="s">
        <v>230</v>
      </c>
    </row>
    <row r="180" spans="1:7" ht="15">
      <c r="B180" s="143">
        <f>B179+1</f>
        <v>176</v>
      </c>
      <c r="C180" s="144" t="s">
        <v>205</v>
      </c>
      <c r="D180" s="143">
        <v>2.1</v>
      </c>
      <c r="E180" s="145" t="s">
        <v>206</v>
      </c>
      <c r="F180" s="161" t="s">
        <v>224</v>
      </c>
      <c r="G180" s="145" t="s">
        <v>231</v>
      </c>
    </row>
    <row r="181" spans="1:7" ht="16.5">
      <c r="A181" s="190"/>
      <c r="B181" s="143">
        <f>B180+1</f>
        <v>177</v>
      </c>
      <c r="C181" s="144" t="s">
        <v>205</v>
      </c>
      <c r="D181" s="143">
        <v>2.2000000000000002</v>
      </c>
      <c r="E181" s="150" t="s">
        <v>232</v>
      </c>
      <c r="F181" s="161" t="s">
        <v>233</v>
      </c>
      <c r="G181" s="145" t="s">
        <v>234</v>
      </c>
    </row>
    <row r="182" spans="1:7" ht="15">
      <c r="A182" s="190"/>
      <c r="B182" s="143">
        <f>B181+1</f>
        <v>178</v>
      </c>
      <c r="C182" s="144" t="s">
        <v>205</v>
      </c>
      <c r="D182" s="143">
        <v>2.2000000000000002</v>
      </c>
      <c r="E182" s="150" t="s">
        <v>232</v>
      </c>
      <c r="F182" s="161" t="s">
        <v>233</v>
      </c>
      <c r="G182" s="145" t="s">
        <v>235</v>
      </c>
    </row>
    <row r="183" spans="1:7" ht="15">
      <c r="A183" s="190"/>
      <c r="B183" s="143">
        <f>B182+1</f>
        <v>179</v>
      </c>
      <c r="C183" s="144" t="s">
        <v>205</v>
      </c>
      <c r="D183" s="143">
        <v>2.2000000000000002</v>
      </c>
      <c r="E183" s="150" t="s">
        <v>232</v>
      </c>
      <c r="F183" s="161" t="s">
        <v>233</v>
      </c>
      <c r="G183" s="145" t="s">
        <v>236</v>
      </c>
    </row>
    <row r="184" spans="1:7" ht="15">
      <c r="A184" s="190"/>
      <c r="B184" s="143">
        <f>B183+1</f>
        <v>180</v>
      </c>
      <c r="C184" s="144" t="s">
        <v>205</v>
      </c>
      <c r="D184" s="143">
        <v>2.2000000000000002</v>
      </c>
      <c r="E184" s="150" t="s">
        <v>232</v>
      </c>
      <c r="F184" s="161" t="s">
        <v>233</v>
      </c>
      <c r="G184" s="145" t="s">
        <v>237</v>
      </c>
    </row>
    <row r="185" spans="1:7" ht="15">
      <c r="A185" s="190"/>
      <c r="B185" s="143">
        <f>B184+1</f>
        <v>181</v>
      </c>
      <c r="C185" s="144" t="s">
        <v>205</v>
      </c>
      <c r="D185" s="143">
        <v>2.2000000000000002</v>
      </c>
      <c r="E185" s="150" t="s">
        <v>232</v>
      </c>
      <c r="F185" s="161" t="s">
        <v>233</v>
      </c>
      <c r="G185" s="145" t="s">
        <v>238</v>
      </c>
    </row>
    <row r="186" spans="1:7" ht="15">
      <c r="A186" s="190"/>
      <c r="B186" s="143">
        <f>B185+1</f>
        <v>182</v>
      </c>
      <c r="C186" s="144" t="s">
        <v>205</v>
      </c>
      <c r="D186" s="143">
        <v>2.2000000000000002</v>
      </c>
      <c r="E186" s="150" t="s">
        <v>232</v>
      </c>
      <c r="F186" s="161" t="s">
        <v>233</v>
      </c>
      <c r="G186" s="145" t="s">
        <v>239</v>
      </c>
    </row>
    <row r="187" spans="1:7" ht="15">
      <c r="A187" s="190"/>
      <c r="B187" s="143">
        <f>B186+1</f>
        <v>183</v>
      </c>
      <c r="C187" s="144" t="s">
        <v>205</v>
      </c>
      <c r="D187" s="143">
        <v>2.2000000000000002</v>
      </c>
      <c r="E187" s="150" t="s">
        <v>232</v>
      </c>
      <c r="F187" s="161" t="s">
        <v>233</v>
      </c>
      <c r="G187" s="145" t="s">
        <v>240</v>
      </c>
    </row>
    <row r="188" spans="1:7" ht="15">
      <c r="A188" s="190"/>
      <c r="B188" s="143">
        <f>B187+1</f>
        <v>184</v>
      </c>
      <c r="C188" s="144" t="s">
        <v>205</v>
      </c>
      <c r="D188" s="143">
        <v>2.2000000000000002</v>
      </c>
      <c r="E188" s="150" t="s">
        <v>232</v>
      </c>
      <c r="F188" s="161" t="s">
        <v>233</v>
      </c>
      <c r="G188" s="145" t="s">
        <v>241</v>
      </c>
    </row>
    <row r="189" spans="1:7" ht="15">
      <c r="A189" s="190"/>
      <c r="B189" s="143">
        <f>B188+1</f>
        <v>185</v>
      </c>
      <c r="C189" s="144" t="s">
        <v>205</v>
      </c>
      <c r="D189" s="143">
        <v>2.2000000000000002</v>
      </c>
      <c r="E189" s="150" t="s">
        <v>232</v>
      </c>
      <c r="F189" s="161" t="s">
        <v>233</v>
      </c>
      <c r="G189" s="145" t="s">
        <v>242</v>
      </c>
    </row>
    <row r="190" spans="1:7" ht="15">
      <c r="A190" s="190"/>
      <c r="B190" s="143">
        <f>B189+1</f>
        <v>186</v>
      </c>
      <c r="C190" s="144" t="s">
        <v>205</v>
      </c>
      <c r="D190" s="143">
        <v>2.2000000000000002</v>
      </c>
      <c r="E190" s="150" t="s">
        <v>232</v>
      </c>
      <c r="F190" s="161" t="s">
        <v>233</v>
      </c>
      <c r="G190" s="145" t="s">
        <v>243</v>
      </c>
    </row>
    <row r="191" spans="1:7" ht="15">
      <c r="A191" s="190"/>
      <c r="B191" s="143">
        <f>B190+1</f>
        <v>187</v>
      </c>
      <c r="C191" s="144" t="s">
        <v>205</v>
      </c>
      <c r="D191" s="143">
        <v>2.2000000000000002</v>
      </c>
      <c r="E191" s="150" t="s">
        <v>232</v>
      </c>
      <c r="F191" s="161" t="s">
        <v>233</v>
      </c>
      <c r="G191" s="145" t="s">
        <v>244</v>
      </c>
    </row>
    <row r="192" spans="1:7" ht="15">
      <c r="A192" s="190"/>
      <c r="B192" s="143">
        <f>B191+1</f>
        <v>188</v>
      </c>
      <c r="C192" s="144" t="s">
        <v>205</v>
      </c>
      <c r="D192" s="143">
        <v>2.2000000000000002</v>
      </c>
      <c r="E192" s="150" t="s">
        <v>232</v>
      </c>
      <c r="F192" s="161" t="s">
        <v>233</v>
      </c>
      <c r="G192" s="145" t="s">
        <v>245</v>
      </c>
    </row>
    <row r="193" spans="1:7" ht="15">
      <c r="A193" s="190"/>
      <c r="B193" s="143">
        <f>B192+1</f>
        <v>189</v>
      </c>
      <c r="C193" s="144" t="s">
        <v>205</v>
      </c>
      <c r="D193" s="143">
        <v>2.2000000000000002</v>
      </c>
      <c r="E193" s="150" t="s">
        <v>232</v>
      </c>
      <c r="F193" s="161" t="s">
        <v>233</v>
      </c>
      <c r="G193" s="145" t="s">
        <v>246</v>
      </c>
    </row>
    <row r="194" spans="1:7" ht="15">
      <c r="A194" s="190"/>
      <c r="B194" s="143">
        <f>B193+1</f>
        <v>190</v>
      </c>
      <c r="C194" s="144" t="s">
        <v>205</v>
      </c>
      <c r="D194" s="143">
        <v>2.2000000000000002</v>
      </c>
      <c r="E194" s="150" t="s">
        <v>232</v>
      </c>
      <c r="F194" s="161" t="s">
        <v>233</v>
      </c>
      <c r="G194" s="145" t="s">
        <v>247</v>
      </c>
    </row>
    <row r="195" spans="1:7" ht="15">
      <c r="A195" s="190"/>
      <c r="B195" s="143">
        <f>B194+1</f>
        <v>191</v>
      </c>
      <c r="C195" s="144" t="s">
        <v>205</v>
      </c>
      <c r="D195" s="143">
        <v>2.2000000000000002</v>
      </c>
      <c r="E195" s="150" t="s">
        <v>232</v>
      </c>
      <c r="F195" s="161" t="s">
        <v>233</v>
      </c>
      <c r="G195" s="145" t="s">
        <v>248</v>
      </c>
    </row>
    <row r="196" spans="1:7" ht="15">
      <c r="A196" s="190"/>
      <c r="B196" s="143">
        <f>B195+1</f>
        <v>192</v>
      </c>
      <c r="C196" s="144" t="s">
        <v>205</v>
      </c>
      <c r="D196" s="143">
        <v>2.2000000000000002</v>
      </c>
      <c r="E196" s="150" t="s">
        <v>232</v>
      </c>
      <c r="F196" s="161" t="s">
        <v>233</v>
      </c>
      <c r="G196" s="145" t="s">
        <v>249</v>
      </c>
    </row>
    <row r="197" spans="1:7" ht="15">
      <c r="A197" s="190"/>
      <c r="B197" s="143">
        <f>B196+1</f>
        <v>193</v>
      </c>
      <c r="C197" s="144" t="s">
        <v>205</v>
      </c>
      <c r="D197" s="143">
        <v>2.2000000000000002</v>
      </c>
      <c r="E197" s="150" t="s">
        <v>232</v>
      </c>
      <c r="F197" s="161" t="s">
        <v>233</v>
      </c>
      <c r="G197" s="145" t="s">
        <v>250</v>
      </c>
    </row>
    <row r="198" spans="1:7" ht="15">
      <c r="A198" s="190"/>
      <c r="B198" s="143">
        <f>B197+1</f>
        <v>194</v>
      </c>
      <c r="C198" s="144" t="s">
        <v>205</v>
      </c>
      <c r="D198" s="143">
        <v>2.2000000000000002</v>
      </c>
      <c r="E198" s="150" t="s">
        <v>232</v>
      </c>
      <c r="F198" s="161" t="s">
        <v>233</v>
      </c>
      <c r="G198" s="145" t="s">
        <v>251</v>
      </c>
    </row>
    <row r="199" spans="1:7" ht="15">
      <c r="A199" s="190"/>
      <c r="B199" s="143">
        <f>B198+1</f>
        <v>195</v>
      </c>
      <c r="C199" s="144" t="s">
        <v>205</v>
      </c>
      <c r="D199" s="143">
        <v>2.2000000000000002</v>
      </c>
      <c r="E199" s="150" t="s">
        <v>232</v>
      </c>
      <c r="F199" s="161" t="s">
        <v>233</v>
      </c>
      <c r="G199" s="145" t="s">
        <v>252</v>
      </c>
    </row>
    <row r="200" spans="1:7" ht="15">
      <c r="A200" s="190"/>
      <c r="B200" s="143">
        <f>B199+1</f>
        <v>196</v>
      </c>
      <c r="C200" s="144" t="s">
        <v>205</v>
      </c>
      <c r="D200" s="143">
        <v>2.2000000000000002</v>
      </c>
      <c r="E200" s="150" t="s">
        <v>232</v>
      </c>
      <c r="F200" s="161" t="s">
        <v>233</v>
      </c>
      <c r="G200" s="145" t="s">
        <v>253</v>
      </c>
    </row>
    <row r="201" spans="1:7" ht="15">
      <c r="A201" s="190"/>
      <c r="B201" s="143">
        <f>B200+1</f>
        <v>197</v>
      </c>
      <c r="C201" s="144" t="s">
        <v>205</v>
      </c>
      <c r="D201" s="143">
        <v>2.2000000000000002</v>
      </c>
      <c r="E201" s="150" t="s">
        <v>232</v>
      </c>
      <c r="F201" s="161" t="s">
        <v>233</v>
      </c>
      <c r="G201" s="145" t="s">
        <v>254</v>
      </c>
    </row>
    <row r="202" spans="1:7" ht="15">
      <c r="A202" s="190"/>
      <c r="B202" s="143">
        <f>B201+1</f>
        <v>198</v>
      </c>
      <c r="C202" s="144" t="s">
        <v>205</v>
      </c>
      <c r="D202" s="143">
        <v>2.2000000000000002</v>
      </c>
      <c r="E202" s="150" t="s">
        <v>232</v>
      </c>
      <c r="F202" s="161" t="s">
        <v>233</v>
      </c>
      <c r="G202" s="145" t="s">
        <v>255</v>
      </c>
    </row>
    <row r="203" spans="1:7" ht="15">
      <c r="A203" s="190"/>
      <c r="B203" s="143">
        <f>B202+1</f>
        <v>199</v>
      </c>
      <c r="C203" s="144" t="s">
        <v>205</v>
      </c>
      <c r="D203" s="143">
        <v>2.2000000000000002</v>
      </c>
      <c r="E203" s="150" t="s">
        <v>232</v>
      </c>
      <c r="F203" s="161" t="s">
        <v>233</v>
      </c>
      <c r="G203" s="145" t="s">
        <v>256</v>
      </c>
    </row>
    <row r="204" spans="1:7" ht="15">
      <c r="A204" s="190"/>
      <c r="B204" s="143">
        <f>B203+1</f>
        <v>200</v>
      </c>
      <c r="C204" s="144" t="s">
        <v>205</v>
      </c>
      <c r="D204" s="143">
        <v>2.2000000000000002</v>
      </c>
      <c r="E204" s="150" t="s">
        <v>232</v>
      </c>
      <c r="F204" s="161" t="s">
        <v>233</v>
      </c>
      <c r="G204" s="145" t="s">
        <v>257</v>
      </c>
    </row>
    <row r="205" spans="1:7" ht="15">
      <c r="A205" s="190"/>
      <c r="B205" s="143">
        <f>B204+1</f>
        <v>201</v>
      </c>
      <c r="C205" s="144" t="s">
        <v>205</v>
      </c>
      <c r="D205" s="143">
        <v>2.2000000000000002</v>
      </c>
      <c r="E205" s="150" t="s">
        <v>232</v>
      </c>
      <c r="F205" s="161" t="s">
        <v>233</v>
      </c>
      <c r="G205" s="145" t="s">
        <v>258</v>
      </c>
    </row>
    <row r="206" spans="1:7" ht="15">
      <c r="A206" s="190"/>
      <c r="B206" s="143">
        <f>B205+1</f>
        <v>202</v>
      </c>
      <c r="C206" s="144" t="s">
        <v>205</v>
      </c>
      <c r="D206" s="143">
        <v>2.2000000000000002</v>
      </c>
      <c r="E206" s="150" t="s">
        <v>232</v>
      </c>
      <c r="F206" s="161" t="s">
        <v>233</v>
      </c>
      <c r="G206" s="145" t="s">
        <v>259</v>
      </c>
    </row>
    <row r="207" spans="1:7" ht="15">
      <c r="A207" s="190"/>
      <c r="B207" s="143">
        <f>B206+1</f>
        <v>203</v>
      </c>
      <c r="C207" s="144" t="s">
        <v>205</v>
      </c>
      <c r="D207" s="143">
        <v>2.2000000000000002</v>
      </c>
      <c r="E207" s="150" t="s">
        <v>232</v>
      </c>
      <c r="F207" s="161" t="s">
        <v>233</v>
      </c>
      <c r="G207" s="145" t="s">
        <v>260</v>
      </c>
    </row>
    <row r="208" spans="1:7" ht="15">
      <c r="A208" s="190"/>
      <c r="B208" s="143">
        <f>B207+1</f>
        <v>204</v>
      </c>
      <c r="C208" s="144" t="s">
        <v>205</v>
      </c>
      <c r="D208" s="143">
        <v>2.2000000000000002</v>
      </c>
      <c r="E208" s="150" t="s">
        <v>232</v>
      </c>
      <c r="F208" s="161" t="s">
        <v>233</v>
      </c>
      <c r="G208" s="145" t="s">
        <v>261</v>
      </c>
    </row>
    <row r="209" spans="1:7" ht="15">
      <c r="A209" s="190"/>
      <c r="B209" s="143">
        <f>B208+1</f>
        <v>205</v>
      </c>
      <c r="C209" s="144" t="s">
        <v>205</v>
      </c>
      <c r="D209" s="143">
        <v>2.2000000000000002</v>
      </c>
      <c r="E209" s="150" t="s">
        <v>232</v>
      </c>
      <c r="F209" s="161" t="s">
        <v>233</v>
      </c>
      <c r="G209" s="145" t="s">
        <v>262</v>
      </c>
    </row>
    <row r="210" spans="1:7" ht="15">
      <c r="A210" s="190"/>
      <c r="B210" s="143">
        <f>B209+1</f>
        <v>206</v>
      </c>
      <c r="C210" s="144" t="s">
        <v>205</v>
      </c>
      <c r="D210" s="143">
        <v>2.2000000000000002</v>
      </c>
      <c r="E210" s="150" t="s">
        <v>232</v>
      </c>
      <c r="F210" s="161" t="s">
        <v>233</v>
      </c>
      <c r="G210" s="145" t="s">
        <v>263</v>
      </c>
    </row>
    <row r="211" spans="1:7" ht="15">
      <c r="A211" s="190"/>
      <c r="B211" s="143">
        <f>B210+1</f>
        <v>207</v>
      </c>
      <c r="C211" s="144" t="s">
        <v>205</v>
      </c>
      <c r="D211" s="143">
        <v>2.2000000000000002</v>
      </c>
      <c r="E211" s="150" t="s">
        <v>232</v>
      </c>
      <c r="F211" s="161" t="s">
        <v>233</v>
      </c>
      <c r="G211" s="145" t="s">
        <v>264</v>
      </c>
    </row>
    <row r="212" spans="1:7" ht="15">
      <c r="A212" s="190"/>
      <c r="B212" s="143">
        <f>B211+1</f>
        <v>208</v>
      </c>
      <c r="C212" s="144" t="s">
        <v>205</v>
      </c>
      <c r="D212" s="143">
        <v>2.2000000000000002</v>
      </c>
      <c r="E212" s="150" t="s">
        <v>232</v>
      </c>
      <c r="F212" s="161" t="s">
        <v>233</v>
      </c>
      <c r="G212" s="145" t="s">
        <v>265</v>
      </c>
    </row>
    <row r="213" spans="1:7" ht="15">
      <c r="A213" s="190"/>
      <c r="B213" s="143">
        <f>B212+1</f>
        <v>209</v>
      </c>
      <c r="C213" s="144" t="s">
        <v>205</v>
      </c>
      <c r="D213" s="143">
        <v>2.2000000000000002</v>
      </c>
      <c r="E213" s="150" t="s">
        <v>232</v>
      </c>
      <c r="F213" s="161" t="s">
        <v>233</v>
      </c>
      <c r="G213" s="145" t="s">
        <v>266</v>
      </c>
    </row>
    <row r="214" spans="1:7" ht="15">
      <c r="A214" s="190"/>
      <c r="B214" s="143">
        <f>B213+1</f>
        <v>210</v>
      </c>
      <c r="C214" s="144" t="s">
        <v>205</v>
      </c>
      <c r="D214" s="143">
        <v>2.2000000000000002</v>
      </c>
      <c r="E214" s="150" t="s">
        <v>232</v>
      </c>
      <c r="F214" s="161" t="s">
        <v>267</v>
      </c>
      <c r="G214" s="145" t="s">
        <v>268</v>
      </c>
    </row>
    <row r="215" spans="1:7" ht="15">
      <c r="A215" s="190"/>
      <c r="B215" s="143">
        <f>B214+1</f>
        <v>211</v>
      </c>
      <c r="C215" s="144" t="s">
        <v>205</v>
      </c>
      <c r="D215" s="143">
        <v>2.2000000000000002</v>
      </c>
      <c r="E215" s="150" t="s">
        <v>232</v>
      </c>
      <c r="F215" s="161" t="s">
        <v>269</v>
      </c>
      <c r="G215" s="145" t="s">
        <v>270</v>
      </c>
    </row>
    <row r="216" spans="1:7" ht="15">
      <c r="A216" s="190"/>
      <c r="B216" s="143">
        <f>B215+1</f>
        <v>212</v>
      </c>
      <c r="C216" s="144" t="s">
        <v>205</v>
      </c>
      <c r="D216" s="143">
        <v>2.2000000000000002</v>
      </c>
      <c r="E216" s="150" t="s">
        <v>232</v>
      </c>
      <c r="F216" s="161" t="s">
        <v>269</v>
      </c>
      <c r="G216" s="145" t="s">
        <v>271</v>
      </c>
    </row>
    <row r="217" spans="1:7" ht="15">
      <c r="A217" s="190"/>
      <c r="B217" s="143">
        <f>B216+1</f>
        <v>213</v>
      </c>
      <c r="C217" s="144" t="s">
        <v>205</v>
      </c>
      <c r="D217" s="143">
        <v>2.2000000000000002</v>
      </c>
      <c r="E217" s="150" t="s">
        <v>232</v>
      </c>
      <c r="F217" s="161" t="s">
        <v>269</v>
      </c>
      <c r="G217" s="145" t="s">
        <v>272</v>
      </c>
    </row>
    <row r="218" spans="1:7" ht="15">
      <c r="A218" s="190"/>
      <c r="B218" s="143">
        <f>B217+1</f>
        <v>214</v>
      </c>
      <c r="C218" s="144" t="s">
        <v>205</v>
      </c>
      <c r="D218" s="143">
        <v>2.2000000000000002</v>
      </c>
      <c r="E218" s="150" t="s">
        <v>232</v>
      </c>
      <c r="F218" s="161" t="s">
        <v>269</v>
      </c>
      <c r="G218" s="145" t="s">
        <v>273</v>
      </c>
    </row>
    <row r="219" spans="1:7" ht="15">
      <c r="A219" s="190"/>
      <c r="B219" s="143">
        <f>B218+1</f>
        <v>215</v>
      </c>
      <c r="C219" s="144" t="s">
        <v>205</v>
      </c>
      <c r="D219" s="143">
        <v>2.2000000000000002</v>
      </c>
      <c r="E219" s="150" t="s">
        <v>232</v>
      </c>
      <c r="F219" s="161" t="s">
        <v>269</v>
      </c>
      <c r="G219" s="145" t="s">
        <v>274</v>
      </c>
    </row>
    <row r="220" spans="1:7" ht="15">
      <c r="A220" s="190"/>
      <c r="B220" s="143">
        <f>B219+1</f>
        <v>216</v>
      </c>
      <c r="C220" s="144" t="s">
        <v>205</v>
      </c>
      <c r="D220" s="143">
        <v>2.2000000000000002</v>
      </c>
      <c r="E220" s="150" t="s">
        <v>232</v>
      </c>
      <c r="F220" s="161" t="s">
        <v>269</v>
      </c>
      <c r="G220" s="145" t="s">
        <v>275</v>
      </c>
    </row>
    <row r="221" spans="1:7" ht="15">
      <c r="A221" s="190"/>
      <c r="B221" s="143">
        <f>B220+1</f>
        <v>217</v>
      </c>
      <c r="C221" s="144" t="s">
        <v>205</v>
      </c>
      <c r="D221" s="143">
        <v>2.2000000000000002</v>
      </c>
      <c r="E221" s="150" t="s">
        <v>232</v>
      </c>
      <c r="F221" s="161" t="s">
        <v>269</v>
      </c>
      <c r="G221" s="145" t="s">
        <v>276</v>
      </c>
    </row>
    <row r="222" spans="1:7" ht="15">
      <c r="A222" s="190"/>
      <c r="B222" s="143">
        <f>B221+1</f>
        <v>218</v>
      </c>
      <c r="C222" s="144" t="s">
        <v>205</v>
      </c>
      <c r="D222" s="143">
        <v>2.2000000000000002</v>
      </c>
      <c r="E222" s="150" t="s">
        <v>232</v>
      </c>
      <c r="F222" s="161" t="s">
        <v>269</v>
      </c>
      <c r="G222" s="145" t="s">
        <v>277</v>
      </c>
    </row>
    <row r="223" spans="1:7" ht="15">
      <c r="A223" s="190"/>
      <c r="B223" s="143">
        <f>B222+1</f>
        <v>219</v>
      </c>
      <c r="C223" s="144" t="s">
        <v>205</v>
      </c>
      <c r="D223" s="143">
        <v>2.2000000000000002</v>
      </c>
      <c r="E223" s="150" t="s">
        <v>232</v>
      </c>
      <c r="F223" s="161" t="s">
        <v>269</v>
      </c>
      <c r="G223" s="145" t="s">
        <v>278</v>
      </c>
    </row>
    <row r="224" spans="1:7" ht="15">
      <c r="A224" s="190"/>
      <c r="B224" s="143">
        <f>B223+1</f>
        <v>220</v>
      </c>
      <c r="C224" s="144" t="s">
        <v>205</v>
      </c>
      <c r="D224" s="143">
        <v>2.2000000000000002</v>
      </c>
      <c r="E224" s="150" t="s">
        <v>232</v>
      </c>
      <c r="F224" s="161" t="s">
        <v>269</v>
      </c>
      <c r="G224" s="145" t="s">
        <v>279</v>
      </c>
    </row>
    <row r="225" spans="1:7" ht="15">
      <c r="A225" s="190"/>
      <c r="B225" s="143">
        <f>B224+1</f>
        <v>221</v>
      </c>
      <c r="C225" s="144" t="s">
        <v>205</v>
      </c>
      <c r="D225" s="143">
        <v>2.2000000000000002</v>
      </c>
      <c r="E225" s="154" t="s">
        <v>232</v>
      </c>
      <c r="F225" s="161" t="s">
        <v>280</v>
      </c>
      <c r="G225" s="137" t="s">
        <v>281</v>
      </c>
    </row>
    <row r="226" spans="1:7" ht="15">
      <c r="A226" s="190"/>
      <c r="B226" s="143">
        <f>B225+1</f>
        <v>222</v>
      </c>
      <c r="C226" s="144" t="s">
        <v>205</v>
      </c>
      <c r="D226" s="143">
        <v>2.2000000000000002</v>
      </c>
      <c r="E226" s="154" t="s">
        <v>232</v>
      </c>
      <c r="F226" s="161" t="s">
        <v>282</v>
      </c>
      <c r="G226" s="137" t="s">
        <v>283</v>
      </c>
    </row>
    <row r="227" spans="1:7" ht="15">
      <c r="A227" s="190"/>
      <c r="B227" s="143">
        <f>B226+1</f>
        <v>223</v>
      </c>
      <c r="C227" s="144" t="s">
        <v>205</v>
      </c>
      <c r="D227" s="143">
        <v>2.2000000000000002</v>
      </c>
      <c r="E227" s="154" t="s">
        <v>232</v>
      </c>
      <c r="F227" s="161" t="s">
        <v>282</v>
      </c>
      <c r="G227" s="137" t="s">
        <v>284</v>
      </c>
    </row>
    <row r="228" spans="1:7" ht="16.5">
      <c r="A228" s="190"/>
      <c r="B228" s="143">
        <f>B227+1</f>
        <v>224</v>
      </c>
      <c r="C228" s="144" t="s">
        <v>205</v>
      </c>
      <c r="D228" s="143">
        <v>2.2000000000000002</v>
      </c>
      <c r="E228" s="154" t="s">
        <v>232</v>
      </c>
      <c r="F228" s="161" t="s">
        <v>282</v>
      </c>
      <c r="G228" s="137" t="s">
        <v>285</v>
      </c>
    </row>
    <row r="229" spans="1:7" ht="16.5">
      <c r="A229" s="190"/>
      <c r="B229" s="143">
        <f>B228+1</f>
        <v>225</v>
      </c>
      <c r="C229" s="144" t="s">
        <v>205</v>
      </c>
      <c r="D229" s="143">
        <v>2.2000000000000002</v>
      </c>
      <c r="E229" s="154" t="s">
        <v>232</v>
      </c>
      <c r="F229" s="161" t="s">
        <v>282</v>
      </c>
      <c r="G229" s="137" t="s">
        <v>286</v>
      </c>
    </row>
    <row r="230" spans="1:7" ht="15">
      <c r="A230" s="190"/>
      <c r="B230" s="143">
        <f>B229+1</f>
        <v>226</v>
      </c>
      <c r="C230" s="144" t="s">
        <v>205</v>
      </c>
      <c r="D230" s="143">
        <v>2.2000000000000002</v>
      </c>
      <c r="E230" s="150" t="s">
        <v>232</v>
      </c>
      <c r="F230" s="161" t="s">
        <v>287</v>
      </c>
      <c r="G230" s="145" t="s">
        <v>288</v>
      </c>
    </row>
    <row r="231" spans="1:7" ht="15">
      <c r="A231" s="190"/>
      <c r="B231" s="143">
        <f>B230+1</f>
        <v>227</v>
      </c>
      <c r="C231" s="144" t="s">
        <v>205</v>
      </c>
      <c r="D231" s="143">
        <v>2.2000000000000002</v>
      </c>
      <c r="E231" s="150" t="s">
        <v>232</v>
      </c>
      <c r="F231" s="161" t="s">
        <v>287</v>
      </c>
      <c r="G231" s="145" t="s">
        <v>289</v>
      </c>
    </row>
    <row r="232" spans="1:7" ht="15">
      <c r="A232" s="190"/>
      <c r="B232" s="143">
        <f>B231+1</f>
        <v>228</v>
      </c>
      <c r="C232" s="144" t="s">
        <v>205</v>
      </c>
      <c r="D232" s="143">
        <v>2.2000000000000002</v>
      </c>
      <c r="E232" s="150" t="s">
        <v>232</v>
      </c>
      <c r="F232" s="161" t="s">
        <v>287</v>
      </c>
      <c r="G232" s="145" t="s">
        <v>290</v>
      </c>
    </row>
    <row r="233" spans="1:7" ht="15">
      <c r="A233" s="190"/>
      <c r="B233" s="143">
        <f>B232+1</f>
        <v>229</v>
      </c>
      <c r="C233" s="144" t="s">
        <v>205</v>
      </c>
      <c r="D233" s="143">
        <v>2.2000000000000002</v>
      </c>
      <c r="E233" s="150" t="s">
        <v>232</v>
      </c>
      <c r="F233" s="161" t="s">
        <v>287</v>
      </c>
      <c r="G233" s="145" t="s">
        <v>291</v>
      </c>
    </row>
    <row r="234" spans="1:7" ht="15">
      <c r="A234" s="190"/>
      <c r="B234" s="143">
        <f>B233+1</f>
        <v>230</v>
      </c>
      <c r="C234" s="144" t="s">
        <v>205</v>
      </c>
      <c r="D234" s="143">
        <v>2.2000000000000002</v>
      </c>
      <c r="E234" s="150" t="s">
        <v>232</v>
      </c>
      <c r="F234" s="161" t="s">
        <v>287</v>
      </c>
      <c r="G234" s="145" t="s">
        <v>292</v>
      </c>
    </row>
    <row r="235" spans="1:7" ht="15">
      <c r="A235" s="190"/>
      <c r="B235" s="143">
        <f>B234+1</f>
        <v>231</v>
      </c>
      <c r="C235" s="144" t="s">
        <v>205</v>
      </c>
      <c r="D235" s="143">
        <v>2.2000000000000002</v>
      </c>
      <c r="E235" s="150" t="s">
        <v>232</v>
      </c>
      <c r="F235" s="161" t="s">
        <v>287</v>
      </c>
      <c r="G235" s="145" t="s">
        <v>293</v>
      </c>
    </row>
    <row r="236" spans="1:7" ht="15">
      <c r="A236" s="190"/>
      <c r="B236" s="143">
        <f>B235+1</f>
        <v>232</v>
      </c>
      <c r="C236" s="144" t="s">
        <v>205</v>
      </c>
      <c r="D236" s="143">
        <v>2.2000000000000002</v>
      </c>
      <c r="E236" s="150" t="s">
        <v>232</v>
      </c>
      <c r="F236" s="161" t="s">
        <v>287</v>
      </c>
      <c r="G236" s="145" t="s">
        <v>294</v>
      </c>
    </row>
    <row r="237" spans="1:7" ht="15">
      <c r="A237" s="190"/>
      <c r="B237" s="143">
        <f>B236+1</f>
        <v>233</v>
      </c>
      <c r="C237" s="144" t="s">
        <v>205</v>
      </c>
      <c r="D237" s="143">
        <v>2.2000000000000002</v>
      </c>
      <c r="E237" s="150" t="s">
        <v>232</v>
      </c>
      <c r="F237" s="161" t="s">
        <v>287</v>
      </c>
      <c r="G237" s="145" t="s">
        <v>295</v>
      </c>
    </row>
    <row r="238" spans="1:7" ht="15">
      <c r="A238" s="190"/>
      <c r="B238" s="143">
        <f>B237+1</f>
        <v>234</v>
      </c>
      <c r="C238" s="144" t="s">
        <v>205</v>
      </c>
      <c r="D238" s="143">
        <v>2.2000000000000002</v>
      </c>
      <c r="E238" s="150" t="s">
        <v>232</v>
      </c>
      <c r="F238" s="161" t="s">
        <v>287</v>
      </c>
      <c r="G238" s="145" t="s">
        <v>296</v>
      </c>
    </row>
    <row r="239" spans="1:7" ht="15">
      <c r="A239" s="190"/>
      <c r="B239" s="143">
        <f>B238+1</f>
        <v>235</v>
      </c>
      <c r="C239" s="144" t="s">
        <v>205</v>
      </c>
      <c r="D239" s="143">
        <v>2.2000000000000002</v>
      </c>
      <c r="E239" s="150" t="s">
        <v>232</v>
      </c>
      <c r="F239" s="161" t="s">
        <v>287</v>
      </c>
      <c r="G239" s="145" t="s">
        <v>297</v>
      </c>
    </row>
    <row r="240" spans="1:7" ht="15">
      <c r="A240" s="190"/>
      <c r="B240" s="143">
        <f>B239+1</f>
        <v>236</v>
      </c>
      <c r="C240" s="144" t="s">
        <v>205</v>
      </c>
      <c r="D240" s="143">
        <v>2.2000000000000002</v>
      </c>
      <c r="E240" s="150" t="s">
        <v>232</v>
      </c>
      <c r="F240" s="161" t="s">
        <v>287</v>
      </c>
      <c r="G240" s="145" t="s">
        <v>298</v>
      </c>
    </row>
    <row r="241" spans="1:7" ht="15">
      <c r="A241" s="190"/>
      <c r="B241" s="143">
        <f>B240+1</f>
        <v>237</v>
      </c>
      <c r="C241" s="144" t="s">
        <v>205</v>
      </c>
      <c r="D241" s="143">
        <v>2.2000000000000002</v>
      </c>
      <c r="E241" s="150" t="s">
        <v>232</v>
      </c>
      <c r="F241" s="161" t="s">
        <v>287</v>
      </c>
      <c r="G241" s="145" t="s">
        <v>299</v>
      </c>
    </row>
    <row r="242" spans="1:7" ht="15">
      <c r="A242" s="190"/>
      <c r="B242" s="143">
        <f>B241+1</f>
        <v>238</v>
      </c>
      <c r="C242" s="144" t="s">
        <v>205</v>
      </c>
      <c r="D242" s="143">
        <v>2.2000000000000002</v>
      </c>
      <c r="E242" s="150" t="s">
        <v>232</v>
      </c>
      <c r="F242" s="161" t="s">
        <v>287</v>
      </c>
      <c r="G242" s="137" t="s">
        <v>300</v>
      </c>
    </row>
    <row r="243" spans="1:7" ht="15">
      <c r="A243" s="190"/>
      <c r="B243" s="143">
        <f>B242+1</f>
        <v>239</v>
      </c>
      <c r="C243" s="144" t="s">
        <v>205</v>
      </c>
      <c r="D243" s="143">
        <v>2.2000000000000002</v>
      </c>
      <c r="E243" s="150" t="s">
        <v>232</v>
      </c>
      <c r="F243" s="161" t="s">
        <v>287</v>
      </c>
      <c r="G243" s="145" t="s">
        <v>301</v>
      </c>
    </row>
    <row r="244" spans="1:7" ht="15">
      <c r="A244" s="190"/>
      <c r="B244" s="143">
        <f>B243+1</f>
        <v>240</v>
      </c>
      <c r="C244" s="144" t="s">
        <v>205</v>
      </c>
      <c r="D244" s="143">
        <v>2.2000000000000002</v>
      </c>
      <c r="E244" s="150" t="s">
        <v>232</v>
      </c>
      <c r="F244" s="161" t="s">
        <v>287</v>
      </c>
      <c r="G244" s="145" t="s">
        <v>302</v>
      </c>
    </row>
    <row r="245" spans="1:7" ht="15">
      <c r="A245" s="190"/>
      <c r="B245" s="143">
        <f>B244+1</f>
        <v>241</v>
      </c>
      <c r="C245" s="144" t="s">
        <v>205</v>
      </c>
      <c r="D245" s="143">
        <v>2.2000000000000002</v>
      </c>
      <c r="E245" s="150" t="s">
        <v>232</v>
      </c>
      <c r="F245" s="161" t="s">
        <v>287</v>
      </c>
      <c r="G245" s="145" t="s">
        <v>303</v>
      </c>
    </row>
    <row r="246" spans="1:7" ht="15">
      <c r="A246" s="190"/>
      <c r="B246" s="143">
        <f>B245+1</f>
        <v>242</v>
      </c>
      <c r="C246" s="144" t="s">
        <v>205</v>
      </c>
      <c r="D246" s="143">
        <v>2.2000000000000002</v>
      </c>
      <c r="E246" s="150" t="s">
        <v>232</v>
      </c>
      <c r="F246" s="161" t="s">
        <v>287</v>
      </c>
      <c r="G246" s="145" t="s">
        <v>304</v>
      </c>
    </row>
    <row r="247" spans="1:7" ht="15">
      <c r="A247" s="190"/>
      <c r="B247" s="143">
        <f>B246+1</f>
        <v>243</v>
      </c>
      <c r="C247" s="144" t="s">
        <v>205</v>
      </c>
      <c r="D247" s="143">
        <v>2.2000000000000002</v>
      </c>
      <c r="E247" s="150" t="s">
        <v>232</v>
      </c>
      <c r="F247" s="161" t="s">
        <v>287</v>
      </c>
      <c r="G247" s="145" t="s">
        <v>305</v>
      </c>
    </row>
    <row r="248" spans="1:7" ht="15">
      <c r="A248" s="190"/>
      <c r="B248" s="143">
        <f>B247+1</f>
        <v>244</v>
      </c>
      <c r="C248" s="144" t="s">
        <v>205</v>
      </c>
      <c r="D248" s="143">
        <v>2.2000000000000002</v>
      </c>
      <c r="E248" s="150" t="s">
        <v>232</v>
      </c>
      <c r="F248" s="161" t="s">
        <v>287</v>
      </c>
      <c r="G248" s="145" t="s">
        <v>306</v>
      </c>
    </row>
    <row r="249" spans="1:7" ht="15">
      <c r="A249" s="190"/>
      <c r="B249" s="143">
        <f>B248+1</f>
        <v>245</v>
      </c>
      <c r="C249" s="144" t="s">
        <v>205</v>
      </c>
      <c r="D249" s="143">
        <v>2.2000000000000002</v>
      </c>
      <c r="E249" s="150" t="s">
        <v>232</v>
      </c>
      <c r="F249" s="161" t="s">
        <v>287</v>
      </c>
      <c r="G249" s="145" t="s">
        <v>307</v>
      </c>
    </row>
    <row r="250" spans="1:7" ht="15">
      <c r="A250" s="190"/>
      <c r="B250" s="143">
        <f>B249+1</f>
        <v>246</v>
      </c>
      <c r="C250" s="144" t="s">
        <v>205</v>
      </c>
      <c r="D250" s="143">
        <v>2.2000000000000002</v>
      </c>
      <c r="E250" s="150" t="s">
        <v>232</v>
      </c>
      <c r="F250" s="161" t="s">
        <v>287</v>
      </c>
      <c r="G250" s="145" t="s">
        <v>308</v>
      </c>
    </row>
    <row r="251" spans="1:7" ht="15">
      <c r="A251" s="190"/>
      <c r="B251" s="143">
        <f>B250+1</f>
        <v>247</v>
      </c>
      <c r="C251" s="144" t="s">
        <v>205</v>
      </c>
      <c r="D251" s="143">
        <v>2.2000000000000002</v>
      </c>
      <c r="E251" s="150" t="s">
        <v>232</v>
      </c>
      <c r="F251" s="161" t="s">
        <v>287</v>
      </c>
      <c r="G251" s="145" t="s">
        <v>309</v>
      </c>
    </row>
    <row r="252" spans="1:7" ht="15">
      <c r="A252" s="190"/>
      <c r="B252" s="143">
        <f>B251+1</f>
        <v>248</v>
      </c>
      <c r="C252" s="144" t="s">
        <v>205</v>
      </c>
      <c r="D252" s="143">
        <v>2.2000000000000002</v>
      </c>
      <c r="E252" s="150" t="s">
        <v>232</v>
      </c>
      <c r="F252" s="161" t="s">
        <v>287</v>
      </c>
      <c r="G252" s="145" t="s">
        <v>310</v>
      </c>
    </row>
    <row r="253" spans="1:7" ht="15">
      <c r="A253" s="190"/>
      <c r="B253" s="143">
        <f>B252+1</f>
        <v>249</v>
      </c>
      <c r="C253" s="144" t="s">
        <v>205</v>
      </c>
      <c r="D253" s="143">
        <v>2.2000000000000002</v>
      </c>
      <c r="E253" s="150" t="s">
        <v>232</v>
      </c>
      <c r="F253" s="161" t="s">
        <v>287</v>
      </c>
      <c r="G253" s="145" t="s">
        <v>311</v>
      </c>
    </row>
    <row r="254" spans="1:7" ht="15">
      <c r="A254" s="190"/>
      <c r="B254" s="143">
        <f>B253+1</f>
        <v>250</v>
      </c>
      <c r="C254" s="144" t="s">
        <v>205</v>
      </c>
      <c r="D254" s="143">
        <v>2.2000000000000002</v>
      </c>
      <c r="E254" s="150" t="s">
        <v>232</v>
      </c>
      <c r="F254" s="161" t="s">
        <v>287</v>
      </c>
      <c r="G254" s="145" t="s">
        <v>312</v>
      </c>
    </row>
    <row r="255" spans="1:7" ht="15">
      <c r="A255" s="190"/>
      <c r="B255" s="143">
        <f>B254+1</f>
        <v>251</v>
      </c>
      <c r="C255" s="144" t="s">
        <v>205</v>
      </c>
      <c r="D255" s="143">
        <v>2.2000000000000002</v>
      </c>
      <c r="E255" s="150" t="s">
        <v>232</v>
      </c>
      <c r="F255" s="161" t="s">
        <v>287</v>
      </c>
      <c r="G255" s="145" t="s">
        <v>313</v>
      </c>
    </row>
    <row r="256" spans="1:7" ht="15">
      <c r="A256" s="190"/>
      <c r="B256" s="143">
        <f>B255+1</f>
        <v>252</v>
      </c>
      <c r="C256" s="144" t="s">
        <v>205</v>
      </c>
      <c r="D256" s="143">
        <v>2.2000000000000002</v>
      </c>
      <c r="E256" s="150" t="s">
        <v>232</v>
      </c>
      <c r="F256" s="161" t="s">
        <v>287</v>
      </c>
      <c r="G256" s="145" t="s">
        <v>314</v>
      </c>
    </row>
    <row r="257" spans="1:7" ht="15">
      <c r="A257" s="190"/>
      <c r="B257" s="143">
        <f>B256+1</f>
        <v>253</v>
      </c>
      <c r="C257" s="144" t="s">
        <v>205</v>
      </c>
      <c r="D257" s="143">
        <v>2.2000000000000002</v>
      </c>
      <c r="E257" s="150" t="s">
        <v>232</v>
      </c>
      <c r="F257" s="161" t="s">
        <v>287</v>
      </c>
      <c r="G257" s="145" t="s">
        <v>315</v>
      </c>
    </row>
    <row r="258" spans="1:7" ht="15">
      <c r="A258" s="190"/>
      <c r="B258" s="143">
        <f>B257+1</f>
        <v>254</v>
      </c>
      <c r="C258" s="144" t="s">
        <v>205</v>
      </c>
      <c r="D258" s="143">
        <v>2.2000000000000002</v>
      </c>
      <c r="E258" s="150" t="s">
        <v>232</v>
      </c>
      <c r="F258" s="161" t="s">
        <v>287</v>
      </c>
      <c r="G258" s="145" t="s">
        <v>316</v>
      </c>
    </row>
    <row r="259" spans="1:7" ht="15">
      <c r="A259" s="190"/>
      <c r="B259" s="143">
        <f>B258+1</f>
        <v>255</v>
      </c>
      <c r="C259" s="144" t="s">
        <v>205</v>
      </c>
      <c r="D259" s="143">
        <v>2.2000000000000002</v>
      </c>
      <c r="E259" s="150" t="s">
        <v>232</v>
      </c>
      <c r="F259" s="161" t="s">
        <v>317</v>
      </c>
      <c r="G259" s="145" t="s">
        <v>318</v>
      </c>
    </row>
    <row r="260" spans="1:7" ht="15">
      <c r="A260" s="190"/>
      <c r="B260" s="143">
        <f>B259+1</f>
        <v>256</v>
      </c>
      <c r="C260" s="144" t="s">
        <v>205</v>
      </c>
      <c r="D260" s="143">
        <v>2.2000000000000002</v>
      </c>
      <c r="E260" s="150" t="s">
        <v>232</v>
      </c>
      <c r="F260" s="161" t="s">
        <v>319</v>
      </c>
      <c r="G260" s="145" t="s">
        <v>320</v>
      </c>
    </row>
    <row r="261" spans="1:7" ht="15">
      <c r="A261" s="190"/>
      <c r="B261" s="143">
        <f>B260+1</f>
        <v>257</v>
      </c>
      <c r="C261" s="144" t="s">
        <v>205</v>
      </c>
      <c r="D261" s="143">
        <v>2.2000000000000002</v>
      </c>
      <c r="E261" s="150" t="s">
        <v>232</v>
      </c>
      <c r="F261" s="161" t="s">
        <v>319</v>
      </c>
      <c r="G261" s="145" t="s">
        <v>321</v>
      </c>
    </row>
    <row r="262" spans="1:7" ht="15">
      <c r="A262" s="190"/>
      <c r="B262" s="143">
        <f>B261+1</f>
        <v>258</v>
      </c>
      <c r="C262" s="144" t="s">
        <v>205</v>
      </c>
      <c r="D262" s="143">
        <v>2.2000000000000002</v>
      </c>
      <c r="E262" s="150" t="s">
        <v>232</v>
      </c>
      <c r="F262" s="161" t="s">
        <v>322</v>
      </c>
      <c r="G262" s="145" t="s">
        <v>323</v>
      </c>
    </row>
    <row r="263" spans="1:7" ht="15">
      <c r="A263" s="190"/>
      <c r="B263" s="143">
        <f>B262+1</f>
        <v>259</v>
      </c>
      <c r="C263" s="144" t="s">
        <v>205</v>
      </c>
      <c r="D263" s="143">
        <v>2.2000000000000002</v>
      </c>
      <c r="E263" s="150" t="s">
        <v>232</v>
      </c>
      <c r="F263" s="161" t="s">
        <v>322</v>
      </c>
      <c r="G263" s="145" t="s">
        <v>324</v>
      </c>
    </row>
    <row r="264" spans="1:7" ht="15">
      <c r="A264" s="190"/>
      <c r="B264" s="143">
        <f>B263+1</f>
        <v>260</v>
      </c>
      <c r="C264" s="144" t="s">
        <v>205</v>
      </c>
      <c r="D264" s="143">
        <v>2.2000000000000002</v>
      </c>
      <c r="E264" s="150" t="s">
        <v>232</v>
      </c>
      <c r="F264" s="161" t="s">
        <v>322</v>
      </c>
      <c r="G264" s="145" t="s">
        <v>325</v>
      </c>
    </row>
    <row r="265" spans="1:7" ht="15">
      <c r="A265" s="190"/>
      <c r="B265" s="143">
        <f>B264+1</f>
        <v>261</v>
      </c>
      <c r="C265" s="144" t="s">
        <v>205</v>
      </c>
      <c r="D265" s="143">
        <v>2.2000000000000002</v>
      </c>
      <c r="E265" s="150" t="s">
        <v>232</v>
      </c>
      <c r="F265" s="161" t="s">
        <v>326</v>
      </c>
      <c r="G265" s="145" t="s">
        <v>327</v>
      </c>
    </row>
    <row r="266" spans="1:7" ht="15">
      <c r="A266" s="190"/>
      <c r="B266" s="143">
        <f>B265+1</f>
        <v>262</v>
      </c>
      <c r="C266" s="144" t="s">
        <v>205</v>
      </c>
      <c r="D266" s="143">
        <v>2.2000000000000002</v>
      </c>
      <c r="E266" s="150" t="s">
        <v>232</v>
      </c>
      <c r="F266" s="161" t="s">
        <v>326</v>
      </c>
      <c r="G266" s="145" t="s">
        <v>328</v>
      </c>
    </row>
    <row r="267" spans="1:7" ht="15">
      <c r="A267" s="190"/>
      <c r="B267" s="143">
        <f>B266+1</f>
        <v>263</v>
      </c>
      <c r="C267" s="144" t="s">
        <v>205</v>
      </c>
      <c r="D267" s="143">
        <v>2.2000000000000002</v>
      </c>
      <c r="E267" s="150" t="s">
        <v>232</v>
      </c>
      <c r="F267" s="161" t="s">
        <v>326</v>
      </c>
      <c r="G267" s="145" t="s">
        <v>329</v>
      </c>
    </row>
    <row r="268" spans="1:7" ht="15">
      <c r="A268" s="190"/>
      <c r="B268" s="143">
        <f>B267+1</f>
        <v>264</v>
      </c>
      <c r="C268" s="144" t="s">
        <v>205</v>
      </c>
      <c r="D268" s="143">
        <v>2.2000000000000002</v>
      </c>
      <c r="E268" s="145" t="s">
        <v>232</v>
      </c>
      <c r="F268" s="161" t="s">
        <v>326</v>
      </c>
      <c r="G268" s="145" t="s">
        <v>330</v>
      </c>
    </row>
    <row r="269" spans="1:7" ht="15">
      <c r="A269" s="190"/>
      <c r="B269" s="143">
        <f>B268+1</f>
        <v>265</v>
      </c>
      <c r="C269" s="144" t="s">
        <v>205</v>
      </c>
      <c r="D269" s="143">
        <v>2.2000000000000002</v>
      </c>
      <c r="E269" s="145" t="s">
        <v>232</v>
      </c>
      <c r="F269" s="161" t="s">
        <v>326</v>
      </c>
      <c r="G269" s="145" t="s">
        <v>331</v>
      </c>
    </row>
    <row r="270" spans="1:7" ht="15">
      <c r="A270" s="190"/>
      <c r="B270" s="143">
        <f>B269+1</f>
        <v>266</v>
      </c>
      <c r="C270" s="144" t="s">
        <v>205</v>
      </c>
      <c r="D270" s="143">
        <v>2.2000000000000002</v>
      </c>
      <c r="E270" s="150" t="s">
        <v>232</v>
      </c>
      <c r="F270" s="161" t="s">
        <v>326</v>
      </c>
      <c r="G270" s="145" t="s">
        <v>332</v>
      </c>
    </row>
    <row r="271" spans="1:7" ht="15">
      <c r="A271" s="190"/>
      <c r="B271" s="143">
        <f>B270+1</f>
        <v>267</v>
      </c>
      <c r="C271" s="144" t="s">
        <v>205</v>
      </c>
      <c r="D271" s="143">
        <v>2.2000000000000002</v>
      </c>
      <c r="E271" s="150" t="s">
        <v>232</v>
      </c>
      <c r="F271" s="161" t="s">
        <v>326</v>
      </c>
      <c r="G271" s="145" t="s">
        <v>333</v>
      </c>
    </row>
    <row r="272" spans="1:7" ht="15">
      <c r="A272" s="190"/>
      <c r="B272" s="143">
        <f>B271+1</f>
        <v>268</v>
      </c>
      <c r="C272" s="144" t="s">
        <v>205</v>
      </c>
      <c r="D272" s="143">
        <v>2.2000000000000002</v>
      </c>
      <c r="E272" s="150" t="s">
        <v>232</v>
      </c>
      <c r="F272" s="161" t="s">
        <v>326</v>
      </c>
      <c r="G272" s="145" t="s">
        <v>334</v>
      </c>
    </row>
    <row r="273" spans="1:7" ht="15">
      <c r="A273" s="190"/>
      <c r="B273" s="143">
        <f>B272+1</f>
        <v>269</v>
      </c>
      <c r="C273" s="144" t="s">
        <v>205</v>
      </c>
      <c r="D273" s="143">
        <v>2.2000000000000002</v>
      </c>
      <c r="E273" s="150" t="s">
        <v>232</v>
      </c>
      <c r="F273" s="161" t="s">
        <v>326</v>
      </c>
      <c r="G273" s="145" t="s">
        <v>335</v>
      </c>
    </row>
    <row r="274" spans="1:7" ht="15">
      <c r="A274" s="190"/>
      <c r="B274" s="143">
        <f>B273+1</f>
        <v>270</v>
      </c>
      <c r="C274" s="144" t="s">
        <v>205</v>
      </c>
      <c r="D274" s="143">
        <v>2.2000000000000002</v>
      </c>
      <c r="E274" s="150" t="s">
        <v>232</v>
      </c>
      <c r="F274" s="161" t="s">
        <v>326</v>
      </c>
      <c r="G274" s="145" t="s">
        <v>336</v>
      </c>
    </row>
    <row r="275" spans="1:7" ht="15">
      <c r="A275" s="190"/>
      <c r="B275" s="143">
        <f>B274+1</f>
        <v>271</v>
      </c>
      <c r="C275" s="144" t="s">
        <v>205</v>
      </c>
      <c r="D275" s="143">
        <v>2.2000000000000002</v>
      </c>
      <c r="E275" s="150" t="s">
        <v>232</v>
      </c>
      <c r="F275" s="161" t="s">
        <v>326</v>
      </c>
      <c r="G275" s="145" t="s">
        <v>337</v>
      </c>
    </row>
    <row r="276" spans="1:7" ht="15">
      <c r="A276" s="190"/>
      <c r="B276" s="143">
        <f>B275+1</f>
        <v>272</v>
      </c>
      <c r="C276" s="144" t="s">
        <v>205</v>
      </c>
      <c r="D276" s="143">
        <v>2.2000000000000002</v>
      </c>
      <c r="E276" s="150" t="s">
        <v>232</v>
      </c>
      <c r="F276" s="161" t="s">
        <v>326</v>
      </c>
      <c r="G276" s="145" t="s">
        <v>338</v>
      </c>
    </row>
    <row r="277" spans="1:7" ht="15">
      <c r="A277" s="190"/>
      <c r="B277" s="143">
        <f>B276+1</f>
        <v>273</v>
      </c>
      <c r="C277" s="144" t="s">
        <v>205</v>
      </c>
      <c r="D277" s="143">
        <v>2.2000000000000002</v>
      </c>
      <c r="E277" s="150" t="s">
        <v>232</v>
      </c>
      <c r="F277" s="161" t="s">
        <v>326</v>
      </c>
      <c r="G277" s="145" t="s">
        <v>339</v>
      </c>
    </row>
    <row r="278" spans="1:7" ht="15">
      <c r="A278" s="190"/>
      <c r="B278" s="143">
        <f>B277+1</f>
        <v>274</v>
      </c>
      <c r="C278" s="144" t="s">
        <v>205</v>
      </c>
      <c r="D278" s="143">
        <v>2.2000000000000002</v>
      </c>
      <c r="E278" s="150" t="s">
        <v>232</v>
      </c>
      <c r="F278" s="161" t="s">
        <v>326</v>
      </c>
      <c r="G278" s="145" t="s">
        <v>340</v>
      </c>
    </row>
    <row r="279" spans="1:7" ht="15">
      <c r="A279" s="190"/>
      <c r="B279" s="143">
        <f>B278+1</f>
        <v>275</v>
      </c>
      <c r="C279" s="144" t="s">
        <v>205</v>
      </c>
      <c r="D279" s="143">
        <v>2.2000000000000002</v>
      </c>
      <c r="E279" s="150" t="s">
        <v>232</v>
      </c>
      <c r="F279" s="161" t="s">
        <v>326</v>
      </c>
      <c r="G279" s="145" t="s">
        <v>341</v>
      </c>
    </row>
    <row r="280" spans="1:7" ht="15">
      <c r="A280" s="190"/>
      <c r="B280" s="143">
        <f>B279+1</f>
        <v>276</v>
      </c>
      <c r="C280" s="144" t="s">
        <v>205</v>
      </c>
      <c r="D280" s="143">
        <v>2.2000000000000002</v>
      </c>
      <c r="E280" s="150" t="s">
        <v>232</v>
      </c>
      <c r="F280" s="161" t="s">
        <v>326</v>
      </c>
      <c r="G280" s="145" t="s">
        <v>342</v>
      </c>
    </row>
    <row r="281" spans="1:7" ht="15">
      <c r="A281" s="190"/>
      <c r="B281" s="143">
        <f>B280+1</f>
        <v>277</v>
      </c>
      <c r="C281" s="144" t="s">
        <v>205</v>
      </c>
      <c r="D281" s="143">
        <v>2.2000000000000002</v>
      </c>
      <c r="E281" s="150" t="s">
        <v>232</v>
      </c>
      <c r="F281" s="161" t="s">
        <v>326</v>
      </c>
      <c r="G281" s="137" t="s">
        <v>343</v>
      </c>
    </row>
    <row r="282" spans="1:7" ht="15">
      <c r="A282" s="190"/>
      <c r="B282" s="143">
        <f>B281+1</f>
        <v>278</v>
      </c>
      <c r="C282" s="144" t="s">
        <v>205</v>
      </c>
      <c r="D282" s="143">
        <v>2.2000000000000002</v>
      </c>
      <c r="E282" s="150" t="s">
        <v>232</v>
      </c>
      <c r="F282" s="161" t="s">
        <v>326</v>
      </c>
      <c r="G282" s="137" t="s">
        <v>344</v>
      </c>
    </row>
    <row r="283" spans="1:7" ht="15">
      <c r="A283" s="190"/>
      <c r="B283" s="143">
        <f>B282+1</f>
        <v>279</v>
      </c>
      <c r="C283" s="144" t="s">
        <v>205</v>
      </c>
      <c r="D283" s="143">
        <v>2.2000000000000002</v>
      </c>
      <c r="E283" s="150" t="s">
        <v>232</v>
      </c>
      <c r="F283" s="161" t="s">
        <v>326</v>
      </c>
      <c r="G283" s="137" t="s">
        <v>345</v>
      </c>
    </row>
    <row r="284" spans="1:7" ht="15">
      <c r="A284" s="190"/>
      <c r="B284" s="143">
        <f>B283+1</f>
        <v>280</v>
      </c>
      <c r="C284" s="144" t="s">
        <v>205</v>
      </c>
      <c r="D284" s="143">
        <v>2.2000000000000002</v>
      </c>
      <c r="E284" s="150" t="s">
        <v>232</v>
      </c>
      <c r="F284" s="161" t="s">
        <v>326</v>
      </c>
      <c r="G284" s="154" t="s">
        <v>346</v>
      </c>
    </row>
    <row r="285" spans="1:7" ht="15">
      <c r="A285" s="190"/>
      <c r="B285" s="143">
        <f>B284+1</f>
        <v>281</v>
      </c>
      <c r="C285" s="144" t="s">
        <v>205</v>
      </c>
      <c r="D285" s="143">
        <v>2.2000000000000002</v>
      </c>
      <c r="E285" s="150" t="s">
        <v>232</v>
      </c>
      <c r="F285" s="161" t="s">
        <v>326</v>
      </c>
      <c r="G285" s="150" t="s">
        <v>347</v>
      </c>
    </row>
    <row r="286" spans="1:7" ht="15">
      <c r="A286" s="190"/>
      <c r="B286" s="143">
        <f>B285+1</f>
        <v>282</v>
      </c>
      <c r="C286" s="144" t="s">
        <v>205</v>
      </c>
      <c r="D286" s="143">
        <v>2.2000000000000002</v>
      </c>
      <c r="E286" s="150" t="s">
        <v>232</v>
      </c>
      <c r="F286" s="161" t="s">
        <v>326</v>
      </c>
      <c r="G286" s="154" t="s">
        <v>348</v>
      </c>
    </row>
    <row r="287" spans="1:7" ht="15">
      <c r="A287" s="190"/>
      <c r="B287" s="143">
        <f>B286+1</f>
        <v>283</v>
      </c>
      <c r="C287" s="144" t="s">
        <v>205</v>
      </c>
      <c r="D287" s="143">
        <v>2.2000000000000002</v>
      </c>
      <c r="E287" s="150" t="s">
        <v>232</v>
      </c>
      <c r="F287" s="332" t="s">
        <v>349</v>
      </c>
      <c r="G287" s="145" t="s">
        <v>350</v>
      </c>
    </row>
    <row r="288" spans="1:7" ht="15">
      <c r="A288" s="190"/>
      <c r="B288" s="143">
        <f>B287+1</f>
        <v>284</v>
      </c>
      <c r="C288" s="144" t="s">
        <v>205</v>
      </c>
      <c r="D288" s="143">
        <v>2.2000000000000002</v>
      </c>
      <c r="E288" s="150" t="s">
        <v>232</v>
      </c>
      <c r="F288" s="161" t="s">
        <v>349</v>
      </c>
      <c r="G288" s="145" t="s">
        <v>351</v>
      </c>
    </row>
    <row r="289" spans="2:7" ht="15">
      <c r="B289" s="143">
        <f>B288+1</f>
        <v>285</v>
      </c>
      <c r="C289" s="144" t="s">
        <v>205</v>
      </c>
      <c r="D289" s="143">
        <v>2.2999999999999998</v>
      </c>
      <c r="E289" s="145" t="s">
        <v>352</v>
      </c>
      <c r="F289" s="161" t="s">
        <v>352</v>
      </c>
      <c r="G289" s="145" t="s">
        <v>353</v>
      </c>
    </row>
    <row r="290" spans="2:7" ht="15">
      <c r="B290" s="143">
        <f>B289+1</f>
        <v>286</v>
      </c>
      <c r="C290" s="144" t="s">
        <v>205</v>
      </c>
      <c r="D290" s="143">
        <v>2.2999999999999998</v>
      </c>
      <c r="E290" s="145" t="s">
        <v>352</v>
      </c>
      <c r="F290" s="161" t="s">
        <v>352</v>
      </c>
      <c r="G290" s="145" t="s">
        <v>354</v>
      </c>
    </row>
    <row r="291" spans="2:7" ht="15">
      <c r="B291" s="143">
        <f>B290+1</f>
        <v>287</v>
      </c>
      <c r="C291" s="144" t="s">
        <v>205</v>
      </c>
      <c r="D291" s="143">
        <v>2.2999999999999998</v>
      </c>
      <c r="E291" s="145" t="s">
        <v>352</v>
      </c>
      <c r="F291" s="161" t="s">
        <v>352</v>
      </c>
      <c r="G291" s="145" t="s">
        <v>355</v>
      </c>
    </row>
    <row r="292" spans="2:7" ht="15">
      <c r="B292" s="143">
        <f>B291+1</f>
        <v>288</v>
      </c>
      <c r="C292" s="144" t="s">
        <v>205</v>
      </c>
      <c r="D292" s="143">
        <v>2.2999999999999998</v>
      </c>
      <c r="E292" s="145" t="s">
        <v>352</v>
      </c>
      <c r="F292" s="161" t="s">
        <v>356</v>
      </c>
      <c r="G292" s="145" t="s">
        <v>357</v>
      </c>
    </row>
    <row r="293" spans="2:7" ht="15">
      <c r="B293" s="143">
        <f>B292+1</f>
        <v>289</v>
      </c>
      <c r="C293" s="144" t="s">
        <v>205</v>
      </c>
      <c r="D293" s="143">
        <v>2.2999999999999998</v>
      </c>
      <c r="E293" s="145" t="s">
        <v>352</v>
      </c>
      <c r="F293" s="161" t="s">
        <v>356</v>
      </c>
      <c r="G293" s="145" t="s">
        <v>358</v>
      </c>
    </row>
    <row r="294" spans="2:7" ht="15">
      <c r="B294" s="143">
        <f>B293+1</f>
        <v>290</v>
      </c>
      <c r="C294" s="144" t="s">
        <v>205</v>
      </c>
      <c r="D294" s="143">
        <v>2.4</v>
      </c>
      <c r="E294" s="145" t="s">
        <v>359</v>
      </c>
      <c r="F294" s="161" t="s">
        <v>360</v>
      </c>
      <c r="G294" s="150" t="s">
        <v>361</v>
      </c>
    </row>
    <row r="295" spans="2:7" ht="15">
      <c r="B295" s="143">
        <f>B294+1</f>
        <v>291</v>
      </c>
      <c r="C295" s="144" t="s">
        <v>205</v>
      </c>
      <c r="D295" s="143">
        <v>2.4</v>
      </c>
      <c r="E295" s="145" t="s">
        <v>359</v>
      </c>
      <c r="F295" s="161" t="s">
        <v>360</v>
      </c>
      <c r="G295" s="150" t="s">
        <v>362</v>
      </c>
    </row>
    <row r="296" spans="2:7" ht="15">
      <c r="B296" s="143">
        <f>B295+1</f>
        <v>292</v>
      </c>
      <c r="C296" s="144" t="s">
        <v>205</v>
      </c>
      <c r="D296" s="143">
        <v>2.4</v>
      </c>
      <c r="E296" s="145" t="s">
        <v>359</v>
      </c>
      <c r="F296" s="161" t="s">
        <v>360</v>
      </c>
      <c r="G296" s="150" t="s">
        <v>363</v>
      </c>
    </row>
    <row r="297" spans="2:7" ht="15">
      <c r="B297" s="143">
        <f>B296+1</f>
        <v>293</v>
      </c>
      <c r="C297" s="144" t="s">
        <v>205</v>
      </c>
      <c r="D297" s="143">
        <v>2.4</v>
      </c>
      <c r="E297" s="145" t="s">
        <v>359</v>
      </c>
      <c r="F297" s="161" t="s">
        <v>360</v>
      </c>
      <c r="G297" s="150" t="s">
        <v>364</v>
      </c>
    </row>
    <row r="298" spans="2:7" ht="15">
      <c r="B298" s="143">
        <f>B297+1</f>
        <v>294</v>
      </c>
      <c r="C298" s="144" t="s">
        <v>205</v>
      </c>
      <c r="D298" s="143">
        <v>2.4</v>
      </c>
      <c r="E298" s="145" t="s">
        <v>359</v>
      </c>
      <c r="F298" s="161" t="s">
        <v>365</v>
      </c>
      <c r="G298" s="150" t="s">
        <v>366</v>
      </c>
    </row>
    <row r="299" spans="2:7" ht="15">
      <c r="B299" s="143">
        <f>B298+1</f>
        <v>295</v>
      </c>
      <c r="C299" s="144" t="s">
        <v>205</v>
      </c>
      <c r="D299" s="143">
        <v>2.4</v>
      </c>
      <c r="E299" s="145" t="s">
        <v>359</v>
      </c>
      <c r="F299" s="161" t="s">
        <v>365</v>
      </c>
      <c r="G299" s="150" t="s">
        <v>367</v>
      </c>
    </row>
    <row r="300" spans="2:7" ht="15">
      <c r="B300" s="143">
        <f>B299+1</f>
        <v>296</v>
      </c>
      <c r="C300" s="144" t="s">
        <v>205</v>
      </c>
      <c r="D300" s="143">
        <v>2.4</v>
      </c>
      <c r="E300" s="145" t="s">
        <v>359</v>
      </c>
      <c r="F300" s="161" t="s">
        <v>365</v>
      </c>
      <c r="G300" s="150" t="s">
        <v>368</v>
      </c>
    </row>
    <row r="301" spans="2:7" ht="15">
      <c r="B301" s="143">
        <f>B300+1</f>
        <v>297</v>
      </c>
      <c r="C301" s="144" t="s">
        <v>205</v>
      </c>
      <c r="D301" s="143">
        <v>2.4</v>
      </c>
      <c r="E301" s="145" t="s">
        <v>359</v>
      </c>
      <c r="F301" s="161" t="s">
        <v>365</v>
      </c>
      <c r="G301" s="150" t="s">
        <v>369</v>
      </c>
    </row>
    <row r="302" spans="2:7" ht="15">
      <c r="B302" s="143">
        <f>B301+1</f>
        <v>298</v>
      </c>
      <c r="C302" s="144" t="s">
        <v>205</v>
      </c>
      <c r="D302" s="143">
        <v>2.4</v>
      </c>
      <c r="E302" s="145" t="s">
        <v>359</v>
      </c>
      <c r="F302" s="161" t="s">
        <v>365</v>
      </c>
      <c r="G302" s="150" t="s">
        <v>370</v>
      </c>
    </row>
    <row r="303" spans="2:7" ht="15">
      <c r="B303" s="143">
        <f>B302+1</f>
        <v>299</v>
      </c>
      <c r="C303" s="144" t="s">
        <v>205</v>
      </c>
      <c r="D303" s="143">
        <v>2.4</v>
      </c>
      <c r="E303" s="145" t="s">
        <v>359</v>
      </c>
      <c r="F303" s="161" t="s">
        <v>365</v>
      </c>
      <c r="G303" s="145" t="s">
        <v>371</v>
      </c>
    </row>
    <row r="304" spans="2:7" ht="15">
      <c r="B304" s="143">
        <f>B303+1</f>
        <v>300</v>
      </c>
      <c r="C304" s="144" t="s">
        <v>205</v>
      </c>
      <c r="D304" s="143">
        <v>2.4</v>
      </c>
      <c r="E304" s="145" t="s">
        <v>359</v>
      </c>
      <c r="F304" s="161" t="s">
        <v>365</v>
      </c>
      <c r="G304" s="150" t="s">
        <v>372</v>
      </c>
    </row>
    <row r="305" spans="2:7" ht="15">
      <c r="B305" s="143">
        <f>B304+1</f>
        <v>301</v>
      </c>
      <c r="C305" s="144" t="s">
        <v>205</v>
      </c>
      <c r="D305" s="143">
        <v>2.4</v>
      </c>
      <c r="E305" s="145" t="s">
        <v>359</v>
      </c>
      <c r="F305" s="161" t="s">
        <v>365</v>
      </c>
      <c r="G305" s="145" t="s">
        <v>373</v>
      </c>
    </row>
    <row r="306" spans="2:7" ht="15">
      <c r="B306" s="143">
        <f>B305+1</f>
        <v>302</v>
      </c>
      <c r="C306" s="144" t="s">
        <v>205</v>
      </c>
      <c r="D306" s="143">
        <v>2.4</v>
      </c>
      <c r="E306" s="145" t="s">
        <v>359</v>
      </c>
      <c r="F306" s="161" t="s">
        <v>365</v>
      </c>
      <c r="G306" s="145" t="s">
        <v>374</v>
      </c>
    </row>
    <row r="307" spans="2:7" ht="15">
      <c r="B307" s="143">
        <f>B306+1</f>
        <v>303</v>
      </c>
      <c r="C307" s="144" t="s">
        <v>205</v>
      </c>
      <c r="D307" s="143">
        <v>2.4</v>
      </c>
      <c r="E307" s="145" t="s">
        <v>359</v>
      </c>
      <c r="F307" s="161" t="s">
        <v>365</v>
      </c>
      <c r="G307" s="150" t="s">
        <v>375</v>
      </c>
    </row>
    <row r="308" spans="2:7" ht="15">
      <c r="B308" s="143">
        <f>B307+1</f>
        <v>304</v>
      </c>
      <c r="C308" s="144" t="s">
        <v>205</v>
      </c>
      <c r="D308" s="143">
        <v>2.4</v>
      </c>
      <c r="E308" s="145" t="s">
        <v>359</v>
      </c>
      <c r="F308" s="161" t="s">
        <v>365</v>
      </c>
      <c r="G308" s="150" t="s">
        <v>376</v>
      </c>
    </row>
    <row r="309" spans="2:7" ht="15">
      <c r="B309" s="143">
        <f>B308+1</f>
        <v>305</v>
      </c>
      <c r="C309" s="144" t="s">
        <v>205</v>
      </c>
      <c r="D309" s="143">
        <v>2.4</v>
      </c>
      <c r="E309" s="145" t="s">
        <v>359</v>
      </c>
      <c r="F309" s="161" t="s">
        <v>365</v>
      </c>
      <c r="G309" s="150" t="s">
        <v>377</v>
      </c>
    </row>
    <row r="310" spans="2:7" ht="15">
      <c r="B310" s="143">
        <f>B309+1</f>
        <v>306</v>
      </c>
      <c r="C310" s="144" t="s">
        <v>205</v>
      </c>
      <c r="D310" s="143">
        <v>2.4</v>
      </c>
      <c r="E310" s="145" t="s">
        <v>359</v>
      </c>
      <c r="F310" s="161" t="s">
        <v>365</v>
      </c>
      <c r="G310" s="150" t="s">
        <v>378</v>
      </c>
    </row>
    <row r="311" spans="2:7" ht="15">
      <c r="B311" s="143">
        <f>B310+1</f>
        <v>307</v>
      </c>
      <c r="C311" s="144" t="s">
        <v>205</v>
      </c>
      <c r="D311" s="143">
        <v>2.4</v>
      </c>
      <c r="E311" s="145" t="s">
        <v>359</v>
      </c>
      <c r="F311" s="161" t="s">
        <v>365</v>
      </c>
      <c r="G311" s="150" t="s">
        <v>379</v>
      </c>
    </row>
    <row r="312" spans="2:7" ht="15">
      <c r="B312" s="143">
        <f>B311+1</f>
        <v>308</v>
      </c>
      <c r="C312" s="144" t="s">
        <v>205</v>
      </c>
      <c r="D312" s="143">
        <v>2.4</v>
      </c>
      <c r="E312" s="145" t="s">
        <v>359</v>
      </c>
      <c r="F312" s="161" t="s">
        <v>365</v>
      </c>
      <c r="G312" s="150" t="s">
        <v>380</v>
      </c>
    </row>
    <row r="313" spans="2:7" ht="15">
      <c r="B313" s="143">
        <f>B312+1</f>
        <v>309</v>
      </c>
      <c r="C313" s="144" t="s">
        <v>205</v>
      </c>
      <c r="D313" s="143">
        <v>2.4</v>
      </c>
      <c r="E313" s="145" t="s">
        <v>359</v>
      </c>
      <c r="F313" s="161" t="s">
        <v>381</v>
      </c>
      <c r="G313" s="150" t="s">
        <v>382</v>
      </c>
    </row>
    <row r="314" spans="2:7" ht="15">
      <c r="B314" s="143">
        <f>B313+1</f>
        <v>310</v>
      </c>
      <c r="C314" s="144" t="s">
        <v>205</v>
      </c>
      <c r="D314" s="143">
        <v>2.4</v>
      </c>
      <c r="E314" s="145" t="s">
        <v>359</v>
      </c>
      <c r="F314" s="161" t="s">
        <v>381</v>
      </c>
      <c r="G314" s="150" t="s">
        <v>383</v>
      </c>
    </row>
    <row r="315" spans="2:7" ht="15">
      <c r="B315" s="143">
        <f>B314+1</f>
        <v>311</v>
      </c>
      <c r="C315" s="145" t="s">
        <v>384</v>
      </c>
      <c r="D315" s="151">
        <v>2.5</v>
      </c>
      <c r="E315" s="145" t="s">
        <v>385</v>
      </c>
      <c r="F315" s="161" t="s">
        <v>386</v>
      </c>
      <c r="G315" s="150" t="s">
        <v>138</v>
      </c>
    </row>
    <row r="316" spans="2:7" ht="15">
      <c r="B316" s="143">
        <f>B315+1</f>
        <v>312</v>
      </c>
      <c r="C316" s="145" t="s">
        <v>384</v>
      </c>
      <c r="D316" s="151">
        <v>2.5</v>
      </c>
      <c r="E316" s="145" t="s">
        <v>385</v>
      </c>
      <c r="F316" s="161" t="s">
        <v>386</v>
      </c>
      <c r="G316" s="150" t="s">
        <v>139</v>
      </c>
    </row>
    <row r="317" spans="2:7" ht="15">
      <c r="B317" s="143">
        <f>B316+1</f>
        <v>313</v>
      </c>
      <c r="C317" s="145" t="s">
        <v>384</v>
      </c>
      <c r="D317" s="151">
        <v>2.5</v>
      </c>
      <c r="E317" s="145" t="s">
        <v>385</v>
      </c>
      <c r="F317" s="161" t="s">
        <v>386</v>
      </c>
      <c r="G317" s="150" t="s">
        <v>387</v>
      </c>
    </row>
    <row r="318" spans="2:7" ht="15">
      <c r="B318" s="143">
        <f>B317+1</f>
        <v>314</v>
      </c>
      <c r="C318" s="145" t="s">
        <v>384</v>
      </c>
      <c r="D318" s="151">
        <v>2.5</v>
      </c>
      <c r="E318" s="145" t="s">
        <v>385</v>
      </c>
      <c r="F318" s="161" t="s">
        <v>386</v>
      </c>
      <c r="G318" s="150" t="s">
        <v>388</v>
      </c>
    </row>
    <row r="319" spans="2:7" ht="15">
      <c r="B319" s="143">
        <f>B318+1</f>
        <v>315</v>
      </c>
      <c r="C319" s="145" t="s">
        <v>384</v>
      </c>
      <c r="D319" s="151">
        <v>2.5</v>
      </c>
      <c r="E319" s="145" t="s">
        <v>385</v>
      </c>
      <c r="F319" s="161" t="s">
        <v>389</v>
      </c>
      <c r="G319" s="150" t="s">
        <v>390</v>
      </c>
    </row>
    <row r="320" spans="2:7" ht="15">
      <c r="B320" s="143">
        <f>B319+1</f>
        <v>316</v>
      </c>
      <c r="C320" s="145" t="s">
        <v>384</v>
      </c>
      <c r="D320" s="151">
        <v>2.5</v>
      </c>
      <c r="E320" s="145" t="s">
        <v>385</v>
      </c>
      <c r="F320" s="161" t="s">
        <v>389</v>
      </c>
      <c r="G320" s="150" t="s">
        <v>391</v>
      </c>
    </row>
    <row r="321" spans="2:7" ht="15">
      <c r="B321" s="143">
        <f>B320+1</f>
        <v>317</v>
      </c>
      <c r="C321" s="144" t="s">
        <v>28</v>
      </c>
      <c r="D321" s="143">
        <v>2.6</v>
      </c>
      <c r="E321" s="145" t="s">
        <v>392</v>
      </c>
      <c r="F321" s="161" t="s">
        <v>392</v>
      </c>
      <c r="G321" s="154" t="s">
        <v>393</v>
      </c>
    </row>
    <row r="322" spans="2:7" ht="15">
      <c r="B322" s="143">
        <f>B321+1</f>
        <v>318</v>
      </c>
      <c r="C322" s="144" t="s">
        <v>28</v>
      </c>
      <c r="D322" s="143">
        <v>2.6</v>
      </c>
      <c r="E322" s="145" t="s">
        <v>392</v>
      </c>
      <c r="F322" s="161" t="s">
        <v>392</v>
      </c>
      <c r="G322" s="154" t="s">
        <v>394</v>
      </c>
    </row>
    <row r="323" spans="2:7" ht="15">
      <c r="B323" s="143">
        <f>B322+1</f>
        <v>319</v>
      </c>
      <c r="C323" s="144" t="s">
        <v>28</v>
      </c>
      <c r="D323" s="143">
        <v>2.6</v>
      </c>
      <c r="E323" s="145" t="s">
        <v>392</v>
      </c>
      <c r="F323" s="161" t="s">
        <v>392</v>
      </c>
      <c r="G323" s="154" t="s">
        <v>395</v>
      </c>
    </row>
    <row r="324" spans="2:7" ht="15">
      <c r="B324" s="143">
        <f>B323+1</f>
        <v>320</v>
      </c>
      <c r="C324" s="144" t="s">
        <v>28</v>
      </c>
      <c r="D324" s="143">
        <v>2.6</v>
      </c>
      <c r="E324" s="145" t="s">
        <v>392</v>
      </c>
      <c r="F324" s="161" t="s">
        <v>392</v>
      </c>
      <c r="G324" s="154" t="s">
        <v>396</v>
      </c>
    </row>
    <row r="325" spans="2:7" ht="18.75">
      <c r="B325" s="143">
        <f>B324+1</f>
        <v>321</v>
      </c>
      <c r="C325" s="144" t="s">
        <v>28</v>
      </c>
      <c r="D325" s="143">
        <v>2.6</v>
      </c>
      <c r="E325" s="145" t="s">
        <v>392</v>
      </c>
      <c r="F325" s="161" t="s">
        <v>392</v>
      </c>
      <c r="G325" s="154" t="s">
        <v>397</v>
      </c>
    </row>
    <row r="326" spans="2:7" ht="15">
      <c r="B326" s="143">
        <f>B325+1</f>
        <v>322</v>
      </c>
      <c r="C326" s="144" t="s">
        <v>28</v>
      </c>
      <c r="D326" s="143">
        <v>2.6</v>
      </c>
      <c r="E326" s="145" t="s">
        <v>392</v>
      </c>
      <c r="F326" s="161" t="s">
        <v>392</v>
      </c>
      <c r="G326" s="154" t="s">
        <v>398</v>
      </c>
    </row>
    <row r="327" spans="2:7" ht="15">
      <c r="B327" s="143">
        <f>B326+1</f>
        <v>323</v>
      </c>
      <c r="C327" s="144" t="s">
        <v>28</v>
      </c>
      <c r="D327" s="143">
        <v>2.6</v>
      </c>
      <c r="E327" s="145" t="s">
        <v>392</v>
      </c>
      <c r="F327" s="161" t="s">
        <v>392</v>
      </c>
      <c r="G327" s="154" t="s">
        <v>399</v>
      </c>
    </row>
    <row r="328" spans="2:7" ht="15">
      <c r="B328" s="143">
        <f>B327+1</f>
        <v>324</v>
      </c>
      <c r="C328" s="144" t="s">
        <v>28</v>
      </c>
      <c r="D328" s="143">
        <v>2.6</v>
      </c>
      <c r="E328" s="145" t="s">
        <v>392</v>
      </c>
      <c r="F328" s="161" t="s">
        <v>392</v>
      </c>
      <c r="G328" s="154" t="s">
        <v>400</v>
      </c>
    </row>
    <row r="329" spans="2:7" ht="15">
      <c r="B329" s="143">
        <f>B328+1</f>
        <v>325</v>
      </c>
      <c r="C329" s="144" t="s">
        <v>28</v>
      </c>
      <c r="D329" s="143">
        <v>2.6</v>
      </c>
      <c r="E329" s="145" t="s">
        <v>392</v>
      </c>
      <c r="F329" s="161" t="s">
        <v>392</v>
      </c>
      <c r="G329" s="154" t="s">
        <v>401</v>
      </c>
    </row>
    <row r="330" spans="2:7" ht="15">
      <c r="B330" s="143">
        <f>B329+1</f>
        <v>326</v>
      </c>
      <c r="C330" s="144" t="s">
        <v>28</v>
      </c>
      <c r="D330" s="143">
        <v>2.6</v>
      </c>
      <c r="E330" s="145" t="s">
        <v>392</v>
      </c>
      <c r="F330" s="161" t="s">
        <v>392</v>
      </c>
      <c r="G330" s="154" t="s">
        <v>402</v>
      </c>
    </row>
    <row r="331" spans="2:7" ht="15">
      <c r="B331" s="143">
        <f>B330+1</f>
        <v>327</v>
      </c>
      <c r="C331" s="144" t="s">
        <v>28</v>
      </c>
      <c r="D331" s="143">
        <v>2.6</v>
      </c>
      <c r="E331" s="145" t="s">
        <v>392</v>
      </c>
      <c r="F331" s="161" t="s">
        <v>392</v>
      </c>
      <c r="G331" s="154" t="s">
        <v>403</v>
      </c>
    </row>
    <row r="332" spans="2:7" ht="21.75" customHeight="1">
      <c r="B332" s="143">
        <f>B331+1</f>
        <v>328</v>
      </c>
      <c r="C332" s="144" t="s">
        <v>28</v>
      </c>
      <c r="D332" s="143">
        <v>2.6</v>
      </c>
      <c r="E332" s="145" t="s">
        <v>392</v>
      </c>
      <c r="F332" s="161" t="s">
        <v>392</v>
      </c>
      <c r="G332" s="152" t="s">
        <v>404</v>
      </c>
    </row>
    <row r="333" spans="2:7" ht="15">
      <c r="B333" s="143">
        <f>B332+1</f>
        <v>329</v>
      </c>
      <c r="C333" s="144" t="s">
        <v>28</v>
      </c>
      <c r="D333" s="143">
        <v>2.6</v>
      </c>
      <c r="E333" s="145" t="s">
        <v>392</v>
      </c>
      <c r="F333" s="161" t="s">
        <v>392</v>
      </c>
      <c r="G333" s="152" t="s">
        <v>405</v>
      </c>
    </row>
    <row r="334" spans="2:7" ht="15">
      <c r="B334" s="143">
        <f>B333+1</f>
        <v>330</v>
      </c>
      <c r="C334" s="144" t="s">
        <v>384</v>
      </c>
      <c r="D334" s="143">
        <v>2.6</v>
      </c>
      <c r="E334" s="145" t="s">
        <v>392</v>
      </c>
      <c r="F334" s="161" t="s">
        <v>392</v>
      </c>
      <c r="G334" s="152" t="s">
        <v>406</v>
      </c>
    </row>
    <row r="335" spans="2:7" ht="15">
      <c r="B335" s="143">
        <f>B334+1</f>
        <v>331</v>
      </c>
      <c r="C335" s="144" t="s">
        <v>384</v>
      </c>
      <c r="D335" s="143">
        <v>2.6</v>
      </c>
      <c r="E335" s="145" t="s">
        <v>392</v>
      </c>
      <c r="F335" s="161" t="s">
        <v>392</v>
      </c>
      <c r="G335" s="152" t="s">
        <v>407</v>
      </c>
    </row>
    <row r="336" spans="2:7" ht="15">
      <c r="B336" s="143">
        <f>B335+1</f>
        <v>332</v>
      </c>
      <c r="C336" s="144" t="s">
        <v>384</v>
      </c>
      <c r="D336" s="143">
        <v>2.6</v>
      </c>
      <c r="E336" s="145" t="s">
        <v>392</v>
      </c>
      <c r="F336" s="161" t="s">
        <v>392</v>
      </c>
      <c r="G336" s="154" t="s">
        <v>408</v>
      </c>
    </row>
    <row r="337" spans="1:7" ht="28.5">
      <c r="A337" s="190"/>
      <c r="B337" s="143">
        <f>B336+1</f>
        <v>333</v>
      </c>
      <c r="C337" s="144" t="s">
        <v>384</v>
      </c>
      <c r="D337" s="143">
        <v>3.1</v>
      </c>
      <c r="E337" s="145" t="s">
        <v>409</v>
      </c>
      <c r="F337" s="161" t="s">
        <v>410</v>
      </c>
      <c r="G337" s="154" t="s">
        <v>411</v>
      </c>
    </row>
    <row r="338" spans="1:7" ht="28.5">
      <c r="A338" s="190"/>
      <c r="B338" s="143">
        <f>B337+1</f>
        <v>334</v>
      </c>
      <c r="C338" s="144" t="s">
        <v>384</v>
      </c>
      <c r="D338" s="143">
        <v>3.1</v>
      </c>
      <c r="E338" s="145" t="s">
        <v>409</v>
      </c>
      <c r="F338" s="161" t="s">
        <v>410</v>
      </c>
      <c r="G338" s="154" t="s">
        <v>412</v>
      </c>
    </row>
    <row r="339" spans="1:7" ht="15">
      <c r="A339" s="190"/>
      <c r="B339" s="143">
        <f>B338+1</f>
        <v>335</v>
      </c>
      <c r="C339" s="144" t="s">
        <v>384</v>
      </c>
      <c r="D339" s="143">
        <v>3.1</v>
      </c>
      <c r="E339" s="145" t="s">
        <v>409</v>
      </c>
      <c r="F339" s="161" t="s">
        <v>410</v>
      </c>
      <c r="G339" s="154" t="s">
        <v>413</v>
      </c>
    </row>
    <row r="340" spans="1:7" ht="15">
      <c r="A340" s="190"/>
      <c r="B340" s="143">
        <f>B339+1</f>
        <v>336</v>
      </c>
      <c r="C340" s="144" t="s">
        <v>384</v>
      </c>
      <c r="D340" s="143">
        <v>3.1</v>
      </c>
      <c r="E340" s="145" t="s">
        <v>409</v>
      </c>
      <c r="F340" s="161" t="s">
        <v>410</v>
      </c>
      <c r="G340" s="154" t="s">
        <v>414</v>
      </c>
    </row>
    <row r="341" spans="1:7" ht="15">
      <c r="A341" s="190"/>
      <c r="B341" s="143">
        <f>B340+1</f>
        <v>337</v>
      </c>
      <c r="C341" s="144" t="s">
        <v>384</v>
      </c>
      <c r="D341" s="143">
        <v>3.1</v>
      </c>
      <c r="E341" s="145" t="s">
        <v>409</v>
      </c>
      <c r="F341" s="161" t="s">
        <v>410</v>
      </c>
      <c r="G341" s="154" t="s">
        <v>415</v>
      </c>
    </row>
    <row r="342" spans="1:7" ht="15">
      <c r="A342" s="190"/>
      <c r="B342" s="143">
        <f>B341+1</f>
        <v>338</v>
      </c>
      <c r="C342" s="144" t="s">
        <v>384</v>
      </c>
      <c r="D342" s="143">
        <v>3.1</v>
      </c>
      <c r="E342" s="145" t="s">
        <v>409</v>
      </c>
      <c r="F342" s="161" t="s">
        <v>410</v>
      </c>
      <c r="G342" s="154" t="s">
        <v>416</v>
      </c>
    </row>
    <row r="343" spans="1:7" ht="15">
      <c r="A343" s="190"/>
      <c r="B343" s="143">
        <f>B342+1</f>
        <v>339</v>
      </c>
      <c r="C343" s="144" t="s">
        <v>384</v>
      </c>
      <c r="D343" s="143">
        <v>3.1</v>
      </c>
      <c r="E343" s="145" t="s">
        <v>409</v>
      </c>
      <c r="F343" s="161" t="s">
        <v>417</v>
      </c>
      <c r="G343" s="137" t="s">
        <v>418</v>
      </c>
    </row>
    <row r="344" spans="1:7" ht="15">
      <c r="A344" s="190"/>
      <c r="B344" s="143">
        <f>B343+1</f>
        <v>340</v>
      </c>
      <c r="C344" s="144" t="s">
        <v>384</v>
      </c>
      <c r="D344" s="143">
        <v>3.1</v>
      </c>
      <c r="E344" s="145" t="s">
        <v>409</v>
      </c>
      <c r="F344" s="161" t="s">
        <v>417</v>
      </c>
      <c r="G344" s="145" t="s">
        <v>419</v>
      </c>
    </row>
    <row r="345" spans="1:7" ht="15">
      <c r="A345" s="190"/>
      <c r="B345" s="143">
        <f>B344+1</f>
        <v>341</v>
      </c>
      <c r="C345" s="144" t="s">
        <v>384</v>
      </c>
      <c r="D345" s="143">
        <v>3.1</v>
      </c>
      <c r="E345" s="145" t="s">
        <v>409</v>
      </c>
      <c r="F345" s="161" t="s">
        <v>417</v>
      </c>
      <c r="G345" s="145" t="s">
        <v>420</v>
      </c>
    </row>
    <row r="346" spans="1:7" ht="15">
      <c r="A346" s="190"/>
      <c r="B346" s="143">
        <f>B345+1</f>
        <v>342</v>
      </c>
      <c r="C346" s="144" t="s">
        <v>384</v>
      </c>
      <c r="D346" s="143">
        <v>3.1</v>
      </c>
      <c r="E346" s="145" t="s">
        <v>409</v>
      </c>
      <c r="F346" s="161" t="s">
        <v>417</v>
      </c>
      <c r="G346" s="145" t="s">
        <v>421</v>
      </c>
    </row>
    <row r="347" spans="1:7" ht="15">
      <c r="B347" s="143">
        <f>B346+1</f>
        <v>343</v>
      </c>
      <c r="C347" s="144" t="s">
        <v>384</v>
      </c>
      <c r="D347" s="143">
        <v>3.2</v>
      </c>
      <c r="E347" s="145" t="s">
        <v>422</v>
      </c>
      <c r="F347" s="161" t="s">
        <v>423</v>
      </c>
      <c r="G347" s="145" t="s">
        <v>424</v>
      </c>
    </row>
    <row r="348" spans="1:7" ht="15">
      <c r="B348" s="143">
        <f>B347+1</f>
        <v>344</v>
      </c>
      <c r="C348" s="144" t="s">
        <v>384</v>
      </c>
      <c r="D348" s="143">
        <v>3.2</v>
      </c>
      <c r="E348" s="145" t="s">
        <v>422</v>
      </c>
      <c r="F348" s="161" t="s">
        <v>423</v>
      </c>
      <c r="G348" s="145" t="s">
        <v>425</v>
      </c>
    </row>
    <row r="349" spans="1:7" ht="15">
      <c r="B349" s="143">
        <f>B348+1</f>
        <v>345</v>
      </c>
      <c r="C349" s="144" t="s">
        <v>384</v>
      </c>
      <c r="D349" s="143">
        <v>3.2</v>
      </c>
      <c r="E349" s="145" t="s">
        <v>422</v>
      </c>
      <c r="F349" s="161" t="s">
        <v>423</v>
      </c>
      <c r="G349" s="145" t="s">
        <v>426</v>
      </c>
    </row>
    <row r="350" spans="1:7" ht="15">
      <c r="B350" s="143">
        <f>B349+1</f>
        <v>346</v>
      </c>
      <c r="C350" s="144" t="s">
        <v>384</v>
      </c>
      <c r="D350" s="143">
        <v>3.2</v>
      </c>
      <c r="E350" s="145" t="s">
        <v>422</v>
      </c>
      <c r="F350" s="161" t="s">
        <v>423</v>
      </c>
      <c r="G350" s="145" t="s">
        <v>427</v>
      </c>
    </row>
    <row r="351" spans="1:7" ht="15">
      <c r="B351" s="143">
        <f>B350+1</f>
        <v>347</v>
      </c>
      <c r="C351" s="144" t="s">
        <v>384</v>
      </c>
      <c r="D351" s="143">
        <v>3.2</v>
      </c>
      <c r="E351" s="145" t="s">
        <v>422</v>
      </c>
      <c r="F351" s="161" t="s">
        <v>423</v>
      </c>
      <c r="G351" s="145" t="s">
        <v>428</v>
      </c>
    </row>
    <row r="352" spans="1:7" ht="15">
      <c r="B352" s="143">
        <f>B351+1</f>
        <v>348</v>
      </c>
      <c r="C352" s="144" t="s">
        <v>384</v>
      </c>
      <c r="D352" s="143">
        <v>3.2</v>
      </c>
      <c r="E352" s="145" t="s">
        <v>422</v>
      </c>
      <c r="F352" s="161" t="s">
        <v>423</v>
      </c>
      <c r="G352" s="137" t="s">
        <v>429</v>
      </c>
    </row>
    <row r="353" spans="2:7" ht="28.5">
      <c r="B353" s="143">
        <f>B352+1</f>
        <v>349</v>
      </c>
      <c r="C353" s="144" t="s">
        <v>384</v>
      </c>
      <c r="D353" s="143">
        <v>3.2</v>
      </c>
      <c r="E353" s="145" t="s">
        <v>422</v>
      </c>
      <c r="F353" s="161" t="s">
        <v>423</v>
      </c>
      <c r="G353" s="137" t="s">
        <v>430</v>
      </c>
    </row>
    <row r="354" spans="2:7" ht="15">
      <c r="B354" s="143">
        <f>B353+1</f>
        <v>350</v>
      </c>
      <c r="C354" s="144" t="s">
        <v>384</v>
      </c>
      <c r="D354" s="143">
        <v>3.2</v>
      </c>
      <c r="E354" s="145" t="s">
        <v>422</v>
      </c>
      <c r="F354" s="161" t="s">
        <v>431</v>
      </c>
      <c r="G354" s="145" t="s">
        <v>432</v>
      </c>
    </row>
    <row r="355" spans="2:7" ht="15">
      <c r="B355" s="143">
        <f>B354+1</f>
        <v>351</v>
      </c>
      <c r="C355" s="144" t="s">
        <v>384</v>
      </c>
      <c r="D355" s="143">
        <v>3.2</v>
      </c>
      <c r="E355" s="145" t="s">
        <v>422</v>
      </c>
      <c r="F355" s="161" t="s">
        <v>431</v>
      </c>
      <c r="G355" s="145" t="s">
        <v>433</v>
      </c>
    </row>
    <row r="356" spans="2:7" ht="15">
      <c r="B356" s="143">
        <f>B355+1</f>
        <v>352</v>
      </c>
      <c r="C356" s="144" t="s">
        <v>384</v>
      </c>
      <c r="D356" s="143">
        <v>3.2</v>
      </c>
      <c r="E356" s="145" t="s">
        <v>422</v>
      </c>
      <c r="F356" s="161" t="s">
        <v>431</v>
      </c>
      <c r="G356" s="146" t="s">
        <v>434</v>
      </c>
    </row>
    <row r="357" spans="2:7" ht="15">
      <c r="B357" s="143">
        <f>B356+1</f>
        <v>353</v>
      </c>
      <c r="C357" s="144" t="s">
        <v>384</v>
      </c>
      <c r="D357" s="143">
        <v>3.2</v>
      </c>
      <c r="E357" s="145" t="s">
        <v>422</v>
      </c>
      <c r="F357" s="161" t="s">
        <v>435</v>
      </c>
      <c r="G357" s="137" t="s">
        <v>436</v>
      </c>
    </row>
    <row r="358" spans="2:7" ht="15">
      <c r="B358" s="143">
        <f>B357+1</f>
        <v>354</v>
      </c>
      <c r="C358" s="144" t="s">
        <v>384</v>
      </c>
      <c r="D358" s="143">
        <v>3.2</v>
      </c>
      <c r="E358" s="145" t="s">
        <v>422</v>
      </c>
      <c r="F358" s="161" t="s">
        <v>437</v>
      </c>
      <c r="G358" s="150" t="s">
        <v>438</v>
      </c>
    </row>
    <row r="359" spans="2:7" ht="15">
      <c r="B359" s="143">
        <f>B358+1</f>
        <v>355</v>
      </c>
      <c r="C359" s="144" t="s">
        <v>384</v>
      </c>
      <c r="D359" s="143">
        <v>3.2</v>
      </c>
      <c r="E359" s="145" t="s">
        <v>422</v>
      </c>
      <c r="F359" s="161" t="s">
        <v>437</v>
      </c>
      <c r="G359" s="150" t="s">
        <v>439</v>
      </c>
    </row>
    <row r="360" spans="2:7" ht="15">
      <c r="B360" s="143">
        <f>B359+1</f>
        <v>356</v>
      </c>
      <c r="C360" s="144" t="s">
        <v>384</v>
      </c>
      <c r="D360" s="147">
        <v>3.3</v>
      </c>
      <c r="E360" s="153" t="s">
        <v>440</v>
      </c>
      <c r="F360" s="161" t="s">
        <v>441</v>
      </c>
      <c r="G360" s="152" t="s">
        <v>442</v>
      </c>
    </row>
  </sheetData>
  <sheetProtection autoFilter="0"/>
  <autoFilter ref="B4:G360" xr:uid="{30C13897-51FB-4567-9C55-F7D021C73684}"/>
  <phoneticPr fontId="102" type="noConversion"/>
  <dataValidations disablePrompts="1" count="1">
    <dataValidation type="list" allowBlank="1" showInputMessage="1" showErrorMessage="1" sqref="K7:K13" xr:uid="{735F871D-C19A-4F46-A4E3-263E9E785087}">
      <formula1>#REF!</formula1>
    </dataValidation>
  </dataValidations>
  <hyperlinks>
    <hyperlink ref="B1" location="'0_Content '!A1" display="Back to content" xr:uid="{D4D0B226-960A-4EF9-ACD9-6C6F218910F5}"/>
    <hyperlink ref="F71" location="'1.1_Environmental_perfomance'!B130" display="Reusable electronic equipment " xr:uid="{0CCAF405-0739-4272-8955-0D8393F736E5}"/>
    <hyperlink ref="F94" location="'1.2_Sustainable_lending'!B64" display="Share of green investment loans in total investment loans " xr:uid="{B732DC0B-8D1B-4CAE-ADCD-E6866F2BEE84}"/>
    <hyperlink ref="F360" location="'3.2 Crime prevention'!A22" display="Total number and percentage of operations assessed for fraud-related events (including risks related to corruption)  " xr:uid="{9E5E7783-0766-4394-8673-9B082D40026E}"/>
    <hyperlink ref="F357" location="'3.2_Crime_prevention'!B34" display="Risk awareness training" xr:uid="{891A3DD6-057F-426B-BB70-06FA606A776C}"/>
    <hyperlink ref="F315" location="'2.5_Prudent_risk '!B5" display="Portfolio quality indicators " xr:uid="{7338BE21-055E-4804-89E9-B3C90F86514B}"/>
    <hyperlink ref="F76" location="'1.2_Sustainable_lending'!B19" display="Green loan portfolio" xr:uid="{62B2A3B4-658B-47AD-BDA7-5E07C7233993}"/>
    <hyperlink ref="F83" location="'1.2_Sustainable_lending'!B34" display="Green loan portfolio by investment category" xr:uid="{48A8B556-A7F7-4E72-8DF4-D017AC1F2BC2}"/>
    <hyperlink ref="F96" location="'1.2_Sustainable_lending'!B81" display="Portfolio quality indicators for green loan portfolio " xr:uid="{2C241D50-2895-48A5-81EB-EDDB5416F0A0}"/>
    <hyperlink ref="F114" location="'1.2_Sustainable_lending'!B120" display="GHG emissions of lending portfolio" xr:uid="{55DBE410-E5BE-4685-A4DF-4DF78944A91D}"/>
    <hyperlink ref="F159" location="'2.1_Customers'!B5" display="Loan portfolio by initial size (EUR m, gross)" xr:uid="{B21FD4D9-536C-493E-BAFD-45D719A9993C}"/>
    <hyperlink ref="F165" location="'2.1_Customers'!B19" display="Business loan portfolio, by sector (EUR m, gross)" xr:uid="{A87C784D-BB6B-41B8-B489-3BE4F3DF57E2}"/>
    <hyperlink ref="F174" location="'2.1_Customers'!B37" display="Automation of transactions" xr:uid="{D8398027-5A4E-4E56-8F27-80AB3D4DC0F3}"/>
    <hyperlink ref="F181" location="'2.2_Employees'!B5" display="Diversity of governance bodies and employees" xr:uid="{14999BA4-324D-49A0-A00B-ACEC7C4C31A5}"/>
    <hyperlink ref="F226" location="'2.2_Employees'!B93" display="Fair treatment and local representation in management positions" xr:uid="{F0E6D36D-5640-485D-A40F-297FD0BC7DD4}"/>
    <hyperlink ref="F360" location="'3.3_Memberships_and_donations'!B3" display="Memberships fees" xr:uid="{505F39F8-DCCE-4079-ADBB-97DE88C57BF5}"/>
    <hyperlink ref="F230" location="'2.2_Employees'!B106" display="New employee hires, seniority and employee turnover" xr:uid="{2F6FF4F6-1A0B-42B2-8283-714A2FB94057}"/>
    <hyperlink ref="F287" location="'2.2_Employees'!B217" display="Management Academy graduates by gender" xr:uid="{0E1ECE27-65A8-446B-A43F-56AF1144D763}"/>
    <hyperlink ref="F289" location="'2.3_Supply_chain'!B3" display="Supply chain" xr:uid="{F219E925-4B16-4AC2-AA29-7088E2097602}"/>
    <hyperlink ref="F298" location="'2.4_Economic_development'!B18" display="Key financial figures" xr:uid="{9D438042-78F5-444F-9696-0075692D60C6}"/>
    <hyperlink ref="F313" location="'2.4_Economic_development'!B45" display="Transactions" xr:uid="{99B0C9AA-8A8B-4C46-B142-A25D46500B37}"/>
    <hyperlink ref="F321" location="'2.6_Sustainability_context'!B3" display="Sustainability context" xr:uid="{7B6FA0DA-49F0-4545-97BB-0B398B913EC7}"/>
    <hyperlink ref="F347" location="'3.2_Crime_prevention'!B3" display="Financial crime prevention" xr:uid="{50D2196F-D69A-4BDF-8563-14A10F20C775}"/>
    <hyperlink ref="F26" location="'1.1_Environmental_perfomance'!B53" display="Transport" xr:uid="{69730BAA-817F-40AB-A9A1-5AAEC262DA76}"/>
    <hyperlink ref="F39" location="'1.1_Environmental_perfomance'!B72" display="CO2 emissions " xr:uid="{AFF2DA58-C4A5-41F5-BE34-0547E7821141}"/>
    <hyperlink ref="F54" location="'1.1_Environmental_perfomance'!B97" display="Water" xr:uid="{A891DC21-F677-472A-B48F-2A8D47B80077}"/>
    <hyperlink ref="F60" location="'1.1_Environmental_perfomance'!B109" display="Printing paper" xr:uid="{9F5570CA-1E40-4BC5-A143-D82B5533A202}"/>
    <hyperlink ref="F63" location="'1.1_Environmental_perfomance'!B117" display="Waste" xr:uid="{F35E9B6C-8C4D-4558-BAFA-A5A49D2A225E}"/>
    <hyperlink ref="F265" location="'2.2_Employees'!B180" tooltip="Staff Development" display="Staff development" xr:uid="{C099C44E-6E63-A846-9221-77B2A21FFE1E}"/>
    <hyperlink ref="F319" location="'2.5_Prudent_risk '!B17" display="Defaulted loan portfolio (Dec 2022)" xr:uid="{1227D45D-9AEF-48E3-BAC1-AD64B891C86A}"/>
    <hyperlink ref="F72" location="'1.2_Sustainable_lending'!B4" display="Environmental and social risk management" xr:uid="{95262F55-910E-45A0-83F4-D18C8DDE4A3A}"/>
    <hyperlink ref="F134" location="'1.2_Sustainable_lending'!B134" display="GHG emissions of lending portfolio by sector activity" xr:uid="{21C24305-F395-4080-86D5-733D830E5937}"/>
    <hyperlink ref="F358" location="'3.2_Crime_prevention'!B44" display="Losses from operational and fraud-related loss events " xr:uid="{993259B5-7C60-4CD4-BF84-7DFF76718B45}"/>
    <hyperlink ref="F5" location="'1.1_Environmental_perfomance'!B4" display="General data " xr:uid="{4896289B-A213-4A50-B727-F088CB45BE6B}"/>
    <hyperlink ref="F7" location="'1.1_Environmental_perfomance'!B11" display="Total energy consumption" xr:uid="{D55F9FA9-69E1-4B73-AE31-28C45C63063B}"/>
    <hyperlink ref="F14" location="'1.1_Environmental_perfomance'!B27" display="Building energy" xr:uid="{8A5A952D-86F2-4FEF-93A5-A500DCE514B3}"/>
    <hyperlink ref="F294" location="'2.4_Economic_development'!B5" display="General information" xr:uid="{3809463F-9872-42BE-B4C9-8C31EDF4A359}"/>
    <hyperlink ref="F214" location="'2.2_Employees'!B51" display="Non-employee workers (Dec 2022)" xr:uid="{F87F1803-F1EC-438D-864E-AE73AD394437}"/>
    <hyperlink ref="F225" location="'2.2_Employees'!B84" display="Collective Bargaining" xr:uid="{64EB2997-1214-4641-8811-C96702EA4B0E}"/>
    <hyperlink ref="F259" location="'2.2_Employees'!B147" display="Persons with disabilities" xr:uid="{E37B2268-45AF-47DA-9B34-248AE5D36A1F}"/>
    <hyperlink ref="F260" location="'2.2_Employees'!B157" display="Work life-balance " xr:uid="{74F68139-28D4-4A2C-9523-B61A202B5F0D}"/>
    <hyperlink ref="F262" location="'2.2_Employees'!B169" display="Health and safety" xr:uid="{177AAE13-D2B6-45B4-8D82-379A7BBF3BAB}"/>
    <hyperlink ref="F337" location="'3.1_Compliance'!B3" display="Compliance and banking regulations" xr:uid="{078925A1-076E-45E9-AF99-94F7E5352C01}"/>
    <hyperlink ref="F6" location="'1.1_Environmental_perfomance'!B4" display="General data " xr:uid="{E972544F-8D93-4A3A-BB3C-43840C88FC7F}"/>
    <hyperlink ref="F8:F13" location="'1.1_Environmental_perfomance'!B11" display="Total energy consumption" xr:uid="{137D4970-81B5-4F75-8554-76A132438DE8}"/>
    <hyperlink ref="F15:F24" location="'1.1_Environmental_perfomance'!B27" display="Building energy" xr:uid="{3619C0A5-B216-411A-9F96-242A2F87212C}"/>
    <hyperlink ref="F19" location="'1.1_Environmental_perfomance'!B27" display="Building energy" xr:uid="{1C39B783-40BB-4F22-98B1-40AB7494785F}"/>
    <hyperlink ref="F20" location="'1.1_Environmental_perfomance'!B27" display="Building energy" xr:uid="{2F7508DC-5700-469A-BA6A-1EFCFECC4281}"/>
    <hyperlink ref="F22" location="'1.1_Environmental_perfomance'!B27" display="Building energy" xr:uid="{6F225AD7-A04A-4549-8FDC-B0E5781AA90E}"/>
    <hyperlink ref="F23" location="'1.1_Environmental_perfomance'!B27" display="Building energy" xr:uid="{1F7115F2-C250-45A1-84E5-D96D8701550D}"/>
    <hyperlink ref="F73:F75" location="'1.2_Sustainable_lending'!B4" display="Environmental and social risk management" xr:uid="{BAECD82F-4148-4A50-84E8-7A4F9AAC54B7}"/>
    <hyperlink ref="F138" location="'1.2_Sustainable_lending'!B167" display="EU Taxonomy group figures" xr:uid="{52228FB6-D650-4E0F-9E4E-F0C112021947}"/>
    <hyperlink ref="F160:F164" location="'2.1_Customers'!B5" display="Loan portfolio by initial size (EUR m, gross)" xr:uid="{F680A965-2311-46A6-BA8F-27FBC085285F}"/>
    <hyperlink ref="F166:F173" location="'2.1_Customers'!B19" display="Business loan portfolio, by sector (EUR m, gross)" xr:uid="{1A354D75-6A21-403B-99F4-81B4EE057EE9}"/>
    <hyperlink ref="F182:F213" location="'2.2_Employees'!B5" display="Diversity of governance bodies and employees" xr:uid="{3AE42BA0-474D-4838-AC08-2FDE3250838B}"/>
    <hyperlink ref="F215" location="'2.2_Employees'!B61" display="Information on employees" xr:uid="{8010155C-CB4D-40D8-A04E-550FE91287AE}"/>
    <hyperlink ref="F290:F291" location="'2.3_Supply_chain'!B3" display="Supply chain" xr:uid="{9E1C7514-C2C1-4AFB-8A3F-ACE7244EA6BA}"/>
    <hyperlink ref="F292" location="'2.3_Supply_chain'!B14" display="Due diligence screening" xr:uid="{02EBBD28-97EA-4688-A78C-B9625F734842}"/>
    <hyperlink ref="F293" location="'2.3_Supply_chain'!B14" display="Due diligence screening" xr:uid="{E56A1C31-9758-4A1A-852C-9AC424C79419}"/>
    <hyperlink ref="F295:F297" location="'2.4_Economic_development'!B5" display="General information" xr:uid="{718CC849-B54E-418F-BDEF-B773822BA4B6}"/>
    <hyperlink ref="F299:F312" location="'2.4_Economic_development'!B18" display="Key financial figures" xr:uid="{A8A24F0B-50EC-4BBD-9601-3BBB320888C7}"/>
    <hyperlink ref="F322:F336" location="'2.6_Sustainability_context'!B3" display="Sustainability context" xr:uid="{F281C859-4CAA-4898-81C9-D665A654ADE6}"/>
    <hyperlink ref="F338:F340" location="'3.1_Compliance'!B3" display="Compliance and banking regulations" xr:uid="{285BED12-6175-4E15-B6C8-9A8B515C1180}"/>
    <hyperlink ref="F341:F342" location="'3.1_Compliance'!B3" display="Compliance and banking regulations" xr:uid="{0B86FF27-8E8D-47B8-A909-640C64D27D0C}"/>
    <hyperlink ref="F343:F345" location="'3.1_Compliance'!B22" display="Incidents, complaints and severe human rights impacts and incidents" xr:uid="{21B717A0-F76C-45E5-8CCD-1AB45DE1878F}"/>
    <hyperlink ref="F346" location="'3.1_Compliance'!B22" display="Incidents, complaints and severe human rights impacts and incidents" xr:uid="{5025A78F-1BD8-46FD-86D0-559C992AB0B4}"/>
    <hyperlink ref="F348:F353" location="'3.2_Crime_prevention'!B3" display="Financial crime prevention" xr:uid="{4F407911-D437-48A2-8657-E48CDE89FD7A}"/>
    <hyperlink ref="F359" location="'3.2_Crime_prevention'!B44" display="Losses from operational and fraud-related loss events " xr:uid="{065C1CD7-D7F3-45C9-9351-3CAB00890104}"/>
    <hyperlink ref="F25" location="'1.1_Environmental_perfomance'!B27" display="Building energy" xr:uid="{41AC73A8-6BB1-4975-B222-4D4339E0C1B2}"/>
    <hyperlink ref="F27:F38" location="'1.1_Environmental_perfomance'!B53" display="Transport" xr:uid="{CE1478BB-CEEC-4EF4-BF19-1A031C030888}"/>
    <hyperlink ref="F55:F59" location="'1.1_Environmental_perfomance'!B97" display="Water" xr:uid="{D0D0620E-0C5C-468B-87EA-23004E4A4FBD}"/>
    <hyperlink ref="F61:F62" location="'1.1_Environmental_perfomance'!B109" display="Printing paper" xr:uid="{FED47673-C793-48F8-ACF4-DE8C2B794D3D}"/>
    <hyperlink ref="F64:F70" location="'1.1_Environmental_perfomance'!B117" display="Waste" xr:uid="{5EBBEB9D-3016-4242-B752-13746AC0B146}"/>
    <hyperlink ref="F77:F82" location="'1.2_Sustainable_lending'!B19" display="Green loan portfolio" xr:uid="{37B2D30D-0CB6-4695-92C4-50A3B0876BB9}"/>
    <hyperlink ref="F95" location="'1.2_Sustainable_lending'!B73" display="Disbursed green loans (original principal)" xr:uid="{F8368F3D-92FF-4BBB-8B99-756625FF58AD}"/>
    <hyperlink ref="F98" location="'1.2_Sustainable_lending'!B91" display="Impact of renewable energy projects in loan portfolio" xr:uid="{79E4ED2C-71E6-4172-9835-1EC6555B33BA}"/>
    <hyperlink ref="F150" location="'1.2_Sustainable_lending'!B191" display="EU Taxonomy figures per region" xr:uid="{106CB248-8FFC-4F2E-9180-9EE7060C023A}"/>
    <hyperlink ref="F170" location="'2.1_Customers'!B19" display="Business loan portfolio, by sector (EUR m, gross)" xr:uid="{9D8BAD5F-D2EE-4F6F-9CC0-0ABDBA9C6834}"/>
    <hyperlink ref="F171" location="'2.1_Customers'!B19" display="Business loan portfolio, by sector (EUR m, gross)" xr:uid="{02257A32-B724-4641-8D56-33CA73644AEE}"/>
    <hyperlink ref="F172" location="'2.1_Customers'!B19" display="Business loan portfolio, by sector (EUR m, gross)" xr:uid="{84A14EA5-0F0E-42CC-8F3B-B15D4C10E5C9}"/>
    <hyperlink ref="F175:F180" location="'2.1_Customers'!B37" display="Automation of transactions" xr:uid="{82702CAB-B74B-4313-8B3E-A1235EEC9DCF}"/>
    <hyperlink ref="F227:F229" location="'2.2_Employees'!B93" display="Fair treatment and local representation in management positions" xr:uid="{23545649-4771-446C-83D4-9F3164984D6D}"/>
    <hyperlink ref="F303" location="'2.4_Economic_development'!B18" display="Key financial figures" xr:uid="{EBFDF67E-7CC8-493A-900A-08652E331523}"/>
    <hyperlink ref="F305" location="'2.4_Economic_development'!B18" display="Key financial figures" xr:uid="{86383369-9BA0-4607-9123-A8EB1BBBBCDD}"/>
    <hyperlink ref="F306" location="'2.4_Economic_development'!B18" display="Key financial figures" xr:uid="{8D4FB05F-1308-40AE-9687-28F3F594C34C}"/>
    <hyperlink ref="F314" location="'2.4_Economic_development'!B45" display="Transactions" xr:uid="{32C6A970-0338-4E43-8847-E9F964E95973}"/>
    <hyperlink ref="F316" location="'2.5_Prudent_risk '!B5" display="Portfolio quality indicators " xr:uid="{98DBFB50-FF3F-42B6-A3B7-AD6F28BE200F}"/>
    <hyperlink ref="F317" location="'2.5_Prudent_risk '!B5" display="Portfolio quality indicators " xr:uid="{CB6C0CC9-830C-4767-9AD9-D5475F272CC4}"/>
    <hyperlink ref="F318" location="'2.5_Prudent_risk '!B5" display="Portfolio quality indicators " xr:uid="{2E4D1BD4-D284-4989-8F24-FFBBDBEA8709}"/>
    <hyperlink ref="F320" location="'2.5_Prudent_risk '!B17" display="Defaulted loan portfolio (Dec 2022)" xr:uid="{792D4630-6DFF-4187-B95D-1748D2B85F3E}"/>
    <hyperlink ref="F40:F53" location="'1.1_Environmental_perfomance'!B72" display="CO2 emissions " xr:uid="{FE6418AA-0CF5-4FED-B384-1A89D53E0272}"/>
    <hyperlink ref="F84:F88" location="'1.2_Sustainable_lending'!B34" display="Green loan portfolio by investment category" xr:uid="{691B1F88-9E03-4995-B4E5-6FE60EAC65F1}"/>
    <hyperlink ref="F216" location="'2.2_Employees'!B61" display="Information on employees" xr:uid="{0414F60C-E6FB-44C0-8950-6B175059D42C}"/>
    <hyperlink ref="F217:F224" location="'2.2_Employees'!B61" display="Information on employees" xr:uid="{BD5ADD2E-1B2F-48EC-A15F-3C637606773F}"/>
    <hyperlink ref="F231:F258" location="'2.2_Employees'!B106" display="New employee hires, seniority and employee turnover" xr:uid="{EFDA7D4A-5762-454D-A959-165EA15E9D21}"/>
    <hyperlink ref="F261" location="'2.2_Employees'!B157" display="Work life-balance " xr:uid="{0356C780-6572-41E0-8696-6E242C75E7F5}"/>
    <hyperlink ref="F263" location="'2.2_Employees'!B169" display="Health and safety" xr:uid="{062DA837-B28B-48E4-A488-8EFE2127B659}"/>
    <hyperlink ref="F264" location="'2.2_Employees'!B169" display="Health and safety" xr:uid="{E7D9D5F7-EFB1-4577-B970-06A87EB40B50}"/>
    <hyperlink ref="F266:F286" location="'2.2_Employees'!B180" tooltip="Staff Development" display="Staff development" xr:uid="{C39E1118-E978-4891-8F42-D291F238CFCC}"/>
    <hyperlink ref="F354" location="'3.2_Crime_prevention'!B22" display="Operations assessed for fraud-related events (including risks related to corruption)" xr:uid="{E40DFC4C-23EB-47F1-8056-7BD0FEED2624}"/>
    <hyperlink ref="F355" location="'3.2_Crime_prevention'!B22" display="Operations assessed for fraud-related events (including risks related to corruption)" xr:uid="{2976686B-46F1-4F06-AB8B-08B7DEB8A42F}"/>
    <hyperlink ref="F356" location="'3.2_Crime_prevention'!B22" display="Operations assessed for fraud-related events (including risks related to corruption)" xr:uid="{4C6E3869-ADEB-46A7-B2FC-1C77C43A9C36}"/>
    <hyperlink ref="F288" location="'2.2_Employees'!B217" display="Management Academy graduates by gender" xr:uid="{1880C7E6-6349-4BFA-ABFD-960531FDD558}"/>
    <hyperlink ref="F89" location="'1.2_Sustainable_lending'!B51" display="Breakdown of the renewable energy loan portfolio" xr:uid="{6789A200-4BFF-4E3F-B05A-714AFB8F5C4F}"/>
    <hyperlink ref="F90" location="'1.2_Sustainable_lending'!B51" display="Breakdown of the renewable energy loan portfolio" xr:uid="{135FBF51-57D3-453B-A84B-D9EF5727C8EA}"/>
    <hyperlink ref="F91" location="'1.2_Sustainable_lending'!B51" display="Breakdown of the renewable energy loan portfolio" xr:uid="{2F7EBD94-BC56-4068-8508-34910758E7E5}"/>
    <hyperlink ref="F92" location="'1.2_Sustainable_lending'!B51" display="Breakdown of the renewable energy loan portfolio" xr:uid="{7DB9C9F6-06B2-4C44-99EC-2B95C833EDFC}"/>
    <hyperlink ref="F93" location="'1.2_Sustainable_lending'!B51" display="Breakdown of the renewable energy loan portfolio" xr:uid="{037096C2-CAE9-4D79-A468-888F962C69B3}"/>
    <hyperlink ref="F97" location="'1.2_Sustainable_lending'!B81" display="Portfolio quality indicators for green loan portfolio " xr:uid="{34F1F9A0-54EA-49AB-B451-8FB087174CAD}"/>
    <hyperlink ref="F99:F113" location="'1.2_Sustainable_lending'!B91" display="Impact of renewable energy projects in loan portfolio" xr:uid="{690CB276-E5A4-4FDA-96CB-92E029B51CD8}"/>
    <hyperlink ref="F115:F133" location="'1.2_Sustainable_lending'!B120" display="GHG emissions of lending portfolio" xr:uid="{2C9CC660-6D9F-45DC-964D-EC8834BDFD62}"/>
    <hyperlink ref="F135:F137" location="'1.2_Sustainable_lending'!B134" display="GHG emissions of lending portfolio by sector activity" xr:uid="{79C1A9D3-9677-48DE-8BCD-B8C225C392A5}"/>
    <hyperlink ref="F139:F149" location="'1.2_Sustainable_lending'!B167" display="EU Taxonomy group figures" xr:uid="{90A55271-111B-45E4-9975-F9193E78810A}"/>
    <hyperlink ref="F151:F158" location="'1.2_Sustainable_lending'!B191" display="EU Taxonomy figures per region" xr:uid="{EC26002C-B6F3-4A2C-B66F-9BD7A7D3B17A}"/>
  </hyperlinks>
  <pageMargins left="0.7" right="0.7" top="0.75" bottom="0.75" header="0.3" footer="0.3"/>
  <pageSetup paperSize="9" orientation="portrait" r:id="rId1"/>
  <headerFooter>
    <oddHeader>&amp;C&amp;"Calibri"&amp;10&amp;K0078D7Classification:  Restricted to ProCreditGroup&amp;1#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E8424-45EA-4AB0-A0F1-4E46F8BF1CB4}">
  <sheetPr>
    <tabColor rgb="FF004F95"/>
    <pageSetUpPr fitToPage="1"/>
  </sheetPr>
  <dimension ref="A1:AJ137"/>
  <sheetViews>
    <sheetView showGridLines="0" zoomScale="85" zoomScaleNormal="85" zoomScaleSheetLayoutView="120" workbookViewId="0">
      <selection activeCell="B8" sqref="B8"/>
    </sheetView>
  </sheetViews>
  <sheetFormatPr defaultColWidth="8.7109375" defaultRowHeight="14.45"/>
  <cols>
    <col min="1" max="1" width="16.42578125" customWidth="1"/>
    <col min="2" max="2" width="60.28515625" style="8" bestFit="1" customWidth="1"/>
    <col min="3" max="3" width="23" style="8" bestFit="1" customWidth="1"/>
    <col min="4" max="4" width="13.28515625" style="8" bestFit="1" customWidth="1"/>
    <col min="5" max="6" width="11.7109375" style="8" customWidth="1"/>
    <col min="7" max="7" width="11.42578125" style="8" customWidth="1"/>
    <col min="8" max="9" width="12.42578125" style="8" customWidth="1"/>
    <col min="10" max="10" width="11.42578125" style="8" bestFit="1" customWidth="1"/>
    <col min="11" max="13" width="8.7109375" style="8" customWidth="1"/>
    <col min="14" max="14" width="10.42578125" style="8" customWidth="1"/>
    <col min="15" max="15" width="8.7109375" style="8" customWidth="1"/>
    <col min="16" max="16" width="14.42578125" style="8" bestFit="1" customWidth="1"/>
    <col min="17" max="18" width="8.7109375" style="8" customWidth="1"/>
    <col min="19" max="19" width="18.5703125" style="8" customWidth="1"/>
    <col min="20" max="22" width="10.28515625" bestFit="1" customWidth="1"/>
  </cols>
  <sheetData>
    <row r="1" spans="1:30">
      <c r="A1" s="104" t="s">
        <v>20</v>
      </c>
      <c r="B1" s="390"/>
      <c r="C1" s="390"/>
      <c r="D1" s="390"/>
      <c r="E1" s="390"/>
      <c r="F1" s="390"/>
      <c r="G1" s="390"/>
      <c r="H1" s="390"/>
      <c r="I1" s="390"/>
      <c r="J1" s="390"/>
      <c r="K1" s="390"/>
      <c r="L1" s="390"/>
      <c r="M1" s="390"/>
      <c r="N1" s="390"/>
      <c r="O1" s="390"/>
      <c r="P1" s="390"/>
      <c r="Q1" s="390"/>
      <c r="R1" s="390"/>
      <c r="S1" s="390"/>
      <c r="U1" s="390"/>
      <c r="V1" s="390"/>
      <c r="W1" s="390"/>
      <c r="X1" s="390"/>
      <c r="Y1" s="390"/>
      <c r="Z1" s="390"/>
      <c r="AA1" s="390"/>
      <c r="AB1" s="390"/>
      <c r="AC1" s="390"/>
      <c r="AD1" s="390"/>
    </row>
    <row r="2" spans="1:30">
      <c r="A2" s="104" t="s">
        <v>443</v>
      </c>
      <c r="B2" s="105" t="s">
        <v>29</v>
      </c>
      <c r="C2" s="4"/>
      <c r="D2" s="4"/>
      <c r="E2" s="4"/>
      <c r="F2" s="4"/>
      <c r="G2" s="4"/>
      <c r="H2" s="4"/>
      <c r="I2" s="4"/>
      <c r="J2" s="4"/>
      <c r="K2" s="4"/>
      <c r="L2" s="4"/>
      <c r="M2" s="4"/>
      <c r="N2" s="4"/>
      <c r="O2" s="4"/>
      <c r="P2" s="4"/>
      <c r="Q2" s="4"/>
      <c r="R2" s="4"/>
      <c r="S2" s="4"/>
      <c r="U2" s="390"/>
      <c r="V2" s="390"/>
      <c r="W2" s="390"/>
      <c r="X2" s="390"/>
      <c r="Y2" s="390"/>
      <c r="Z2" s="390"/>
      <c r="AA2" s="390"/>
      <c r="AB2" s="390"/>
      <c r="AC2" s="390"/>
      <c r="AD2" s="390"/>
    </row>
    <row r="3" spans="1:30">
      <c r="B3" s="390"/>
      <c r="C3" s="390"/>
      <c r="D3" s="390"/>
      <c r="E3" s="390"/>
      <c r="F3" s="390"/>
      <c r="G3" s="390"/>
      <c r="H3" s="390"/>
      <c r="I3" s="390"/>
      <c r="J3" s="390"/>
      <c r="K3" s="390"/>
      <c r="L3" s="390"/>
      <c r="M3" s="390"/>
      <c r="N3" s="390"/>
      <c r="O3" s="390"/>
      <c r="P3" s="390"/>
      <c r="Q3" s="390"/>
      <c r="R3" s="390"/>
      <c r="S3" s="390"/>
      <c r="U3" s="390"/>
      <c r="V3" s="390"/>
      <c r="W3" s="390"/>
      <c r="X3" s="390"/>
      <c r="Y3" s="390"/>
      <c r="Z3" s="390"/>
      <c r="AA3" s="390"/>
      <c r="AB3" s="390"/>
      <c r="AC3" s="390"/>
      <c r="AD3" s="390"/>
    </row>
    <row r="4" spans="1:30" s="3" customFormat="1" ht="12.95">
      <c r="B4" s="461" t="s">
        <v>30</v>
      </c>
      <c r="C4" s="462"/>
      <c r="D4" s="462"/>
      <c r="E4" s="462"/>
      <c r="F4" s="462"/>
      <c r="G4" s="462"/>
      <c r="H4" s="462"/>
      <c r="I4" s="462"/>
      <c r="J4" s="462"/>
      <c r="K4" s="462"/>
      <c r="L4" s="462"/>
      <c r="M4" s="462"/>
      <c r="N4" s="462"/>
      <c r="O4" s="462"/>
      <c r="P4" s="462"/>
      <c r="Q4" s="462"/>
      <c r="R4" s="462"/>
      <c r="S4" s="463"/>
      <c r="U4" s="390"/>
      <c r="V4" s="390"/>
      <c r="W4" s="390"/>
      <c r="X4" s="390"/>
      <c r="Y4" s="390"/>
      <c r="Z4" s="390"/>
      <c r="AA4" s="390"/>
      <c r="AB4" s="390"/>
      <c r="AC4" s="390"/>
      <c r="AD4" s="390"/>
    </row>
    <row r="5" spans="1:30" s="3" customFormat="1" ht="12.75" customHeight="1">
      <c r="B5" s="466" t="s">
        <v>27</v>
      </c>
      <c r="C5" s="11" t="s">
        <v>444</v>
      </c>
      <c r="D5" s="459" t="s">
        <v>445</v>
      </c>
      <c r="E5" s="459"/>
      <c r="F5" s="460"/>
      <c r="G5" s="459" t="s">
        <v>446</v>
      </c>
      <c r="H5" s="459"/>
      <c r="I5" s="460"/>
      <c r="J5" s="459" t="s">
        <v>447</v>
      </c>
      <c r="K5" s="459"/>
      <c r="L5" s="460"/>
      <c r="M5" s="459" t="s">
        <v>448</v>
      </c>
      <c r="N5" s="459"/>
      <c r="O5" s="460"/>
      <c r="P5" s="459" t="s">
        <v>213</v>
      </c>
      <c r="Q5" s="459"/>
      <c r="R5" s="460"/>
      <c r="S5" s="159" t="s">
        <v>449</v>
      </c>
      <c r="U5" s="390"/>
      <c r="V5" s="390"/>
      <c r="W5" s="390"/>
      <c r="X5" s="390"/>
      <c r="Y5" s="390"/>
      <c r="Z5" s="390"/>
      <c r="AA5" s="390"/>
      <c r="AB5" s="390"/>
      <c r="AC5" s="390"/>
      <c r="AD5" s="390"/>
    </row>
    <row r="6" spans="1:30" s="3" customFormat="1" ht="12.95">
      <c r="B6" s="467"/>
      <c r="C6" s="391"/>
      <c r="D6" s="392">
        <v>2020</v>
      </c>
      <c r="E6" s="392">
        <v>2021</v>
      </c>
      <c r="F6" s="363">
        <v>2022</v>
      </c>
      <c r="G6" s="392">
        <v>2020</v>
      </c>
      <c r="H6" s="392">
        <v>2021</v>
      </c>
      <c r="I6" s="363">
        <v>2022</v>
      </c>
      <c r="J6" s="392">
        <v>2020</v>
      </c>
      <c r="K6" s="392">
        <v>2021</v>
      </c>
      <c r="L6" s="363">
        <v>2022</v>
      </c>
      <c r="M6" s="392">
        <v>2020</v>
      </c>
      <c r="N6" s="392">
        <v>2021</v>
      </c>
      <c r="O6" s="363">
        <v>2022</v>
      </c>
      <c r="P6" s="392">
        <v>2020</v>
      </c>
      <c r="Q6" s="392">
        <v>2021</v>
      </c>
      <c r="R6" s="363">
        <v>2022</v>
      </c>
      <c r="S6" s="364" t="s">
        <v>450</v>
      </c>
      <c r="U6" s="390"/>
      <c r="V6" s="390"/>
      <c r="W6" s="390"/>
      <c r="X6" s="390"/>
      <c r="Y6" s="390"/>
      <c r="Z6" s="390"/>
      <c r="AA6" s="390"/>
      <c r="AB6" s="390"/>
      <c r="AC6" s="390"/>
      <c r="AD6" s="390"/>
    </row>
    <row r="7" spans="1:30" s="3" customFormat="1" ht="15">
      <c r="B7" s="371" t="s">
        <v>451</v>
      </c>
      <c r="C7" s="393" t="s">
        <v>22</v>
      </c>
      <c r="D7" s="394">
        <v>1704</v>
      </c>
      <c r="E7" s="395">
        <v>1652.5833333333333</v>
      </c>
      <c r="F7" s="395">
        <v>1754.75</v>
      </c>
      <c r="G7" s="394">
        <v>688.90250000000003</v>
      </c>
      <c r="H7" s="394">
        <v>717.7166666666667</v>
      </c>
      <c r="I7" s="394">
        <v>717.70833333333337</v>
      </c>
      <c r="J7" s="394">
        <v>248.77083333333334</v>
      </c>
      <c r="K7" s="394">
        <v>246.52083333333334</v>
      </c>
      <c r="L7" s="394">
        <v>271.35416666666669</v>
      </c>
      <c r="M7" s="394">
        <v>499.18</v>
      </c>
      <c r="N7" s="394">
        <v>540.78416666666658</v>
      </c>
      <c r="O7" s="394">
        <v>630.495</v>
      </c>
      <c r="P7" s="394">
        <v>3140.8533333333339</v>
      </c>
      <c r="Q7" s="394">
        <v>3157.605</v>
      </c>
      <c r="R7" s="394">
        <v>3374.3075000000003</v>
      </c>
      <c r="S7" s="396">
        <f>(R7-Q7)/(Q7)</f>
        <v>6.8628755021606674E-2</v>
      </c>
      <c r="T7" s="277"/>
      <c r="U7" s="277"/>
      <c r="V7" s="277"/>
    </row>
    <row r="8" spans="1:30" s="3" customFormat="1" ht="15">
      <c r="B8" s="371" t="s">
        <v>32</v>
      </c>
      <c r="C8" s="393" t="s">
        <v>452</v>
      </c>
      <c r="D8" s="394">
        <v>48653.567500000012</v>
      </c>
      <c r="E8" s="395">
        <v>45870.46166666667</v>
      </c>
      <c r="F8" s="395">
        <v>46705.713333333348</v>
      </c>
      <c r="G8" s="394">
        <v>18348.223333333339</v>
      </c>
      <c r="H8" s="394">
        <v>18188.940000000006</v>
      </c>
      <c r="I8" s="394">
        <v>18922.850000000006</v>
      </c>
      <c r="J8" s="394">
        <v>6898.46</v>
      </c>
      <c r="K8" s="394">
        <v>6710.4483333333337</v>
      </c>
      <c r="L8" s="394">
        <v>6765.3083333333343</v>
      </c>
      <c r="M8" s="394">
        <v>16241.485000000001</v>
      </c>
      <c r="N8" s="394">
        <v>16305.106666666668</v>
      </c>
      <c r="O8" s="394">
        <v>16917.273333333334</v>
      </c>
      <c r="P8" s="394">
        <v>90141.735833333325</v>
      </c>
      <c r="Q8" s="394">
        <v>87074.95666666668</v>
      </c>
      <c r="R8" s="394">
        <v>89311.145000000004</v>
      </c>
      <c r="S8" s="396">
        <f>(R8-Q8)/(Q8)</f>
        <v>2.5681188012458278E-2</v>
      </c>
      <c r="T8" s="277"/>
      <c r="U8" s="277"/>
      <c r="V8" s="277"/>
    </row>
    <row r="9" spans="1:30">
      <c r="B9" s="390"/>
      <c r="C9" s="397"/>
      <c r="D9" s="390"/>
      <c r="E9" s="390"/>
      <c r="F9" s="390"/>
      <c r="G9" s="390"/>
      <c r="H9" s="390"/>
      <c r="I9" s="390"/>
      <c r="J9" s="390"/>
      <c r="K9" s="390"/>
      <c r="L9" s="390"/>
      <c r="M9" s="390"/>
      <c r="N9" s="390"/>
      <c r="O9" s="390"/>
      <c r="P9" s="10"/>
      <c r="Q9" s="10"/>
      <c r="R9" s="10"/>
      <c r="S9" s="390"/>
      <c r="U9" s="390"/>
      <c r="V9" s="390"/>
      <c r="W9" s="390"/>
      <c r="X9" s="390"/>
      <c r="Y9" s="390"/>
      <c r="Z9" s="390"/>
      <c r="AA9" s="390"/>
      <c r="AB9" s="390"/>
      <c r="AC9" s="390"/>
      <c r="AD9" s="390"/>
    </row>
    <row r="10" spans="1:30">
      <c r="B10" s="390"/>
      <c r="C10" s="397"/>
      <c r="D10" s="390"/>
      <c r="E10" s="390"/>
      <c r="F10" s="390"/>
      <c r="G10" s="390"/>
      <c r="H10" s="390"/>
      <c r="I10" s="390"/>
      <c r="J10" s="390"/>
      <c r="K10" s="390"/>
      <c r="L10" s="390"/>
      <c r="M10" s="390"/>
      <c r="N10" s="390"/>
      <c r="O10" s="390"/>
      <c r="P10" s="10"/>
      <c r="Q10" s="10"/>
      <c r="R10" s="10"/>
      <c r="S10" s="390"/>
      <c r="U10" s="390"/>
      <c r="V10" s="390"/>
      <c r="W10" s="390"/>
      <c r="X10" s="390"/>
      <c r="Y10" s="390"/>
      <c r="Z10" s="390"/>
      <c r="AA10" s="390"/>
      <c r="AB10" s="390"/>
      <c r="AC10" s="390"/>
      <c r="AD10" s="390"/>
    </row>
    <row r="11" spans="1:30">
      <c r="B11" s="458" t="s">
        <v>33</v>
      </c>
      <c r="C11" s="458"/>
      <c r="D11" s="458"/>
      <c r="E11" s="458"/>
      <c r="F11" s="458"/>
      <c r="G11" s="458"/>
      <c r="H11" s="458"/>
      <c r="I11" s="458"/>
      <c r="J11" s="458"/>
      <c r="K11" s="458"/>
      <c r="L11" s="458"/>
      <c r="M11" s="458"/>
      <c r="N11" s="458"/>
      <c r="O11" s="458"/>
      <c r="P11" s="458"/>
      <c r="Q11" s="458"/>
      <c r="R11" s="458"/>
      <c r="S11" s="458"/>
      <c r="U11" s="390"/>
      <c r="V11" s="390"/>
      <c r="W11" s="390"/>
      <c r="X11" s="390"/>
      <c r="Y11" s="390"/>
      <c r="Z11" s="390"/>
      <c r="AA11" s="390"/>
      <c r="AB11" s="390"/>
      <c r="AC11" s="390"/>
      <c r="AD11" s="390"/>
    </row>
    <row r="12" spans="1:30" s="3" customFormat="1" ht="12.75" customHeight="1">
      <c r="B12" s="466" t="s">
        <v>27</v>
      </c>
      <c r="C12" s="11" t="s">
        <v>444</v>
      </c>
      <c r="D12" s="459" t="s">
        <v>445</v>
      </c>
      <c r="E12" s="459"/>
      <c r="F12" s="460"/>
      <c r="G12" s="459" t="s">
        <v>446</v>
      </c>
      <c r="H12" s="459"/>
      <c r="I12" s="460"/>
      <c r="J12" s="459" t="s">
        <v>447</v>
      </c>
      <c r="K12" s="459"/>
      <c r="L12" s="460"/>
      <c r="M12" s="459" t="s">
        <v>448</v>
      </c>
      <c r="N12" s="459"/>
      <c r="O12" s="460"/>
      <c r="P12" s="459" t="s">
        <v>213</v>
      </c>
      <c r="Q12" s="459"/>
      <c r="R12" s="460"/>
      <c r="S12" s="159" t="s">
        <v>449</v>
      </c>
      <c r="U12" s="390"/>
      <c r="V12" s="390"/>
      <c r="W12" s="390"/>
      <c r="X12" s="390"/>
      <c r="Y12" s="390"/>
      <c r="Z12" s="390"/>
      <c r="AA12" s="390"/>
      <c r="AB12" s="390"/>
      <c r="AC12" s="390"/>
      <c r="AD12" s="390"/>
    </row>
    <row r="13" spans="1:30" s="3" customFormat="1" ht="12.95">
      <c r="B13" s="467"/>
      <c r="C13" s="391"/>
      <c r="D13" s="392">
        <v>2020</v>
      </c>
      <c r="E13" s="392">
        <v>2021</v>
      </c>
      <c r="F13" s="363">
        <v>2022</v>
      </c>
      <c r="G13" s="392">
        <v>2020</v>
      </c>
      <c r="H13" s="392">
        <v>2021</v>
      </c>
      <c r="I13" s="363">
        <v>2022</v>
      </c>
      <c r="J13" s="392">
        <v>2020</v>
      </c>
      <c r="K13" s="392">
        <v>2021</v>
      </c>
      <c r="L13" s="363">
        <v>2022</v>
      </c>
      <c r="M13" s="392">
        <v>2020</v>
      </c>
      <c r="N13" s="392">
        <v>2021</v>
      </c>
      <c r="O13" s="363">
        <v>2022</v>
      </c>
      <c r="P13" s="392">
        <v>2020</v>
      </c>
      <c r="Q13" s="392">
        <v>2021</v>
      </c>
      <c r="R13" s="363">
        <v>2022</v>
      </c>
      <c r="S13" s="364" t="s">
        <v>450</v>
      </c>
      <c r="U13" s="390"/>
      <c r="V13" s="390"/>
      <c r="W13" s="390"/>
      <c r="X13" s="390"/>
      <c r="Y13" s="390"/>
      <c r="Z13" s="390"/>
      <c r="AA13" s="390"/>
      <c r="AB13" s="390"/>
      <c r="AC13" s="390"/>
      <c r="AD13" s="390"/>
    </row>
    <row r="14" spans="1:30">
      <c r="B14" s="456" t="s">
        <v>34</v>
      </c>
      <c r="C14" s="393" t="s">
        <v>453</v>
      </c>
      <c r="D14" s="398">
        <v>10059.164940707531</v>
      </c>
      <c r="E14" s="398">
        <v>10408.4</v>
      </c>
      <c r="F14" s="398">
        <v>9625.3052699234304</v>
      </c>
      <c r="G14" s="398">
        <v>4684.7647682741472</v>
      </c>
      <c r="H14" s="398">
        <v>4992</v>
      </c>
      <c r="I14" s="398">
        <v>4506.631012361353</v>
      </c>
      <c r="J14" s="398">
        <v>747.07477595035721</v>
      </c>
      <c r="K14" s="398">
        <v>688.23730508826509</v>
      </c>
      <c r="L14" s="398">
        <v>551.98495871238549</v>
      </c>
      <c r="M14" s="398">
        <v>1734.7</v>
      </c>
      <c r="N14" s="398">
        <v>2439.5754978604405</v>
      </c>
      <c r="O14" s="398">
        <v>1773.7038539759149</v>
      </c>
      <c r="P14" s="398">
        <v>17225.718671443061</v>
      </c>
      <c r="Q14" s="398">
        <v>18528.15741602394</v>
      </c>
      <c r="R14" s="398">
        <v>16457.625094973097</v>
      </c>
      <c r="S14" s="396">
        <f>(R14-Q14)/(Q14)</f>
        <v>-0.11175057910832291</v>
      </c>
      <c r="T14" s="277"/>
      <c r="U14" s="277"/>
      <c r="V14" s="277"/>
      <c r="W14" s="3"/>
      <c r="X14" s="3"/>
      <c r="Y14" s="3"/>
      <c r="Z14" s="3"/>
      <c r="AA14" s="3"/>
      <c r="AB14" s="3"/>
      <c r="AC14" s="3"/>
      <c r="AD14" s="3"/>
    </row>
    <row r="15" spans="1:30">
      <c r="B15" s="456"/>
      <c r="C15" s="393" t="s">
        <v>454</v>
      </c>
      <c r="D15" s="398">
        <v>36212.993786547107</v>
      </c>
      <c r="E15" s="398">
        <v>37470.199999999997</v>
      </c>
      <c r="F15" s="398">
        <v>34651.09897172435</v>
      </c>
      <c r="G15" s="398">
        <v>16865.153165786927</v>
      </c>
      <c r="H15" s="398">
        <v>17971</v>
      </c>
      <c r="I15" s="398">
        <v>16223.87164450087</v>
      </c>
      <c r="J15" s="398">
        <v>2689.469193421286</v>
      </c>
      <c r="K15" s="398">
        <v>2477.6542983177542</v>
      </c>
      <c r="L15" s="398">
        <v>1987.1458513645875</v>
      </c>
      <c r="M15" s="398">
        <v>6245</v>
      </c>
      <c r="N15" s="398">
        <v>8782.4717922975851</v>
      </c>
      <c r="O15" s="398">
        <v>6385.3338743132927</v>
      </c>
      <c r="P15" s="398">
        <v>62012.587217195018</v>
      </c>
      <c r="Q15" s="398">
        <v>66701.366697686186</v>
      </c>
      <c r="R15" s="398">
        <v>59247.450341903146</v>
      </c>
      <c r="S15" s="396">
        <f t="shared" ref="S15:S24" si="0">(R15-Q15)/(Q15)</f>
        <v>-0.11175057910832298</v>
      </c>
      <c r="T15" s="277"/>
      <c r="U15" s="277"/>
      <c r="V15" s="277"/>
      <c r="W15" s="3"/>
      <c r="X15" s="3"/>
      <c r="Y15" s="3"/>
      <c r="Z15" s="3"/>
      <c r="AA15" s="3"/>
      <c r="AB15" s="3"/>
      <c r="AC15" s="3"/>
      <c r="AD15" s="3"/>
    </row>
    <row r="16" spans="1:30">
      <c r="B16" s="455" t="s">
        <v>455</v>
      </c>
      <c r="C16" s="393" t="s">
        <v>456</v>
      </c>
      <c r="D16" s="398">
        <v>5903.2658102743726</v>
      </c>
      <c r="E16" s="398">
        <v>6298.3</v>
      </c>
      <c r="F16" s="398">
        <v>5485.2858070513921</v>
      </c>
      <c r="G16" s="398">
        <v>6800.3306248331901</v>
      </c>
      <c r="H16" s="398">
        <v>6955.3</v>
      </c>
      <c r="I16" s="398">
        <v>6279.1956050317831</v>
      </c>
      <c r="J16" s="398">
        <v>3003.0641693004895</v>
      </c>
      <c r="K16" s="398">
        <v>2791.8017953381832</v>
      </c>
      <c r="L16" s="398">
        <v>2034.1864121454512</v>
      </c>
      <c r="M16" s="398">
        <v>3475.1275822569341</v>
      </c>
      <c r="N16" s="398">
        <v>4511.1814439718382</v>
      </c>
      <c r="O16" s="398">
        <v>2813.1925772225236</v>
      </c>
      <c r="P16" s="398">
        <v>5484.4072114509399</v>
      </c>
      <c r="Q16" s="398">
        <v>5867.7882179765802</v>
      </c>
      <c r="R16" s="398">
        <v>4877.3341181777578</v>
      </c>
      <c r="S16" s="396">
        <f t="shared" si="0"/>
        <v>-0.16879513421504599</v>
      </c>
      <c r="T16" s="277"/>
      <c r="U16" s="277"/>
      <c r="V16" s="277"/>
      <c r="W16" s="3"/>
      <c r="X16" s="3"/>
      <c r="Y16" s="3"/>
      <c r="Z16" s="3"/>
      <c r="AA16" s="3"/>
      <c r="AB16" s="3"/>
      <c r="AC16" s="3"/>
      <c r="AD16" s="3"/>
    </row>
    <row r="17" spans="2:31" ht="15.6">
      <c r="B17" s="455"/>
      <c r="C17" s="393" t="s">
        <v>457</v>
      </c>
      <c r="D17" s="398">
        <v>206.75081926330537</v>
      </c>
      <c r="E17" s="398">
        <v>226.9</v>
      </c>
      <c r="F17" s="398">
        <v>206.08410798115264</v>
      </c>
      <c r="G17" s="398">
        <v>255.32525319567617</v>
      </c>
      <c r="H17" s="398">
        <v>274.39999999999998</v>
      </c>
      <c r="I17" s="398">
        <v>238.15815336280485</v>
      </c>
      <c r="J17" s="398">
        <v>108.29587704362382</v>
      </c>
      <c r="K17" s="398">
        <v>102.5620451720834</v>
      </c>
      <c r="L17" s="398">
        <v>81.59051022001492</v>
      </c>
      <c r="M17" s="398">
        <v>106.80760943417529</v>
      </c>
      <c r="N17" s="398">
        <v>149.62033353929445</v>
      </c>
      <c r="O17" s="398">
        <v>104.8457289202189</v>
      </c>
      <c r="P17" s="398">
        <v>191.09592812027032</v>
      </c>
      <c r="Q17" s="398">
        <v>212.78399812419013</v>
      </c>
      <c r="R17" s="398">
        <v>184.2729157147532</v>
      </c>
      <c r="S17" s="396">
        <f>(R17-Q17)/(Q17)</f>
        <v>-0.13399072609208429</v>
      </c>
      <c r="T17" s="277"/>
      <c r="U17" s="277"/>
      <c r="V17" s="277"/>
      <c r="W17" s="3"/>
      <c r="X17" s="3"/>
      <c r="Y17" s="3"/>
      <c r="Z17" s="3"/>
      <c r="AA17" s="3"/>
      <c r="AB17" s="3"/>
      <c r="AC17" s="3"/>
      <c r="AD17" s="3"/>
    </row>
    <row r="18" spans="2:31" ht="26.1">
      <c r="B18" s="455"/>
      <c r="C18" s="399" t="s">
        <v>458</v>
      </c>
      <c r="D18" s="398">
        <v>2.6471486686072447</v>
      </c>
      <c r="E18" s="398">
        <v>2.51988264320706</v>
      </c>
      <c r="F18" s="398">
        <v>2.1896846410978967</v>
      </c>
      <c r="G18" s="398">
        <v>4.3417653088731667</v>
      </c>
      <c r="H18" s="398">
        <v>3.7985416647579031</v>
      </c>
      <c r="I18" s="398">
        <v>3.8854283768513014</v>
      </c>
      <c r="J18" s="398">
        <v>2.3201079998458298</v>
      </c>
      <c r="K18" s="398">
        <v>1.6258231146938096</v>
      </c>
      <c r="L18" s="398">
        <v>1.1080949285819244</v>
      </c>
      <c r="M18" s="398">
        <v>32.730456349264465</v>
      </c>
      <c r="N18" s="398">
        <v>48.107601261787515</v>
      </c>
      <c r="O18" s="398">
        <v>32.872107281062704</v>
      </c>
      <c r="P18" s="398">
        <v>3.2809847434985779</v>
      </c>
      <c r="Q18" s="398">
        <v>3.1274266455522977</v>
      </c>
      <c r="R18" s="398">
        <v>2.6945584939413618</v>
      </c>
      <c r="S18" s="396">
        <f t="shared" si="0"/>
        <v>-0.13841032921636828</v>
      </c>
      <c r="T18" s="277"/>
      <c r="U18" s="277"/>
      <c r="V18" s="277"/>
      <c r="W18" s="3"/>
      <c r="X18" s="3"/>
      <c r="Y18" s="3"/>
      <c r="Z18" s="3"/>
      <c r="AA18" s="3"/>
      <c r="AB18" s="3"/>
      <c r="AC18" s="3"/>
      <c r="AD18" s="3"/>
    </row>
    <row r="19" spans="2:31">
      <c r="B19" s="455"/>
      <c r="C19" s="399" t="s">
        <v>459</v>
      </c>
      <c r="D19" s="398">
        <v>2.8287865412563362</v>
      </c>
      <c r="E19" s="398">
        <v>2.6466233799808401</v>
      </c>
      <c r="F19" s="398">
        <v>2.1078881521555775</v>
      </c>
      <c r="G19" s="398">
        <v>5.2168872697930366</v>
      </c>
      <c r="H19" s="398">
        <v>4.5616598292027035</v>
      </c>
      <c r="I19" s="398">
        <v>4.0364411965000437</v>
      </c>
      <c r="J19" s="398">
        <v>4.3183513060714285</v>
      </c>
      <c r="K19" s="398">
        <v>2.7075354825104987</v>
      </c>
      <c r="L19" s="398">
        <v>1.6092169289087994</v>
      </c>
      <c r="M19" s="398">
        <v>6.4003273165182426</v>
      </c>
      <c r="N19" s="398">
        <v>9.48725567276405</v>
      </c>
      <c r="O19" s="398">
        <v>6.7266206320588138</v>
      </c>
      <c r="P19" s="398">
        <v>3.518019151498271</v>
      </c>
      <c r="Q19" s="398">
        <v>3.3430745379168352</v>
      </c>
      <c r="R19" s="398">
        <v>2.6166778036971996</v>
      </c>
      <c r="S19" s="396">
        <f t="shared" si="0"/>
        <v>-0.21728403778644853</v>
      </c>
      <c r="T19" s="277"/>
      <c r="U19" s="277"/>
      <c r="V19" s="277"/>
      <c r="W19" s="3"/>
      <c r="X19" s="3"/>
      <c r="Y19" s="3"/>
      <c r="Z19" s="3"/>
      <c r="AA19" s="3"/>
      <c r="AB19" s="3"/>
      <c r="AC19" s="3"/>
      <c r="AD19" s="3"/>
    </row>
    <row r="20" spans="2:31">
      <c r="B20" s="371" t="s">
        <v>36</v>
      </c>
      <c r="C20" s="393" t="s">
        <v>453</v>
      </c>
      <c r="D20" s="398">
        <v>1840.7043307075289</v>
      </c>
      <c r="E20" s="398">
        <v>2070.1999999999998</v>
      </c>
      <c r="F20" s="398">
        <v>1928.3022451234333</v>
      </c>
      <c r="G20" s="398">
        <v>1530.1836482741464</v>
      </c>
      <c r="H20" s="398">
        <v>1644.8</v>
      </c>
      <c r="I20" s="398">
        <v>1382.248162361353</v>
      </c>
      <c r="J20" s="398">
        <v>56.001945950357118</v>
      </c>
      <c r="K20" s="398">
        <v>89.497865088264987</v>
      </c>
      <c r="L20" s="398">
        <v>57.14845871238542</v>
      </c>
      <c r="M20" s="398">
        <v>547.54989651101641</v>
      </c>
      <c r="N20" s="398">
        <v>616.71191986044028</v>
      </c>
      <c r="O20" s="398">
        <v>495.42016797591521</v>
      </c>
      <c r="P20" s="398">
        <v>3974.4398214430548</v>
      </c>
      <c r="Q20" s="398">
        <v>4421.146865523935</v>
      </c>
      <c r="R20" s="398">
        <v>3863.1190341730935</v>
      </c>
      <c r="S20" s="396">
        <f t="shared" si="0"/>
        <v>-0.12621789058905455</v>
      </c>
      <c r="T20" s="277"/>
      <c r="U20" s="277"/>
      <c r="V20" s="277"/>
      <c r="W20" s="3"/>
      <c r="X20" s="3"/>
      <c r="Y20" s="3"/>
      <c r="Z20" s="3"/>
      <c r="AA20" s="3"/>
      <c r="AB20" s="3"/>
      <c r="AC20" s="3"/>
      <c r="AD20" s="3"/>
    </row>
    <row r="21" spans="2:31">
      <c r="B21" s="371" t="s">
        <v>37</v>
      </c>
      <c r="C21" s="393" t="s">
        <v>453</v>
      </c>
      <c r="D21" s="398">
        <v>303.43749999999994</v>
      </c>
      <c r="E21" s="398">
        <v>315.76738249999994</v>
      </c>
      <c r="F21" s="398">
        <v>251.40462480000002</v>
      </c>
      <c r="G21" s="398">
        <v>84.39782000000001</v>
      </c>
      <c r="H21" s="398">
        <v>135.20738</v>
      </c>
      <c r="I21" s="398">
        <v>144.99131</v>
      </c>
      <c r="J21" s="398">
        <v>0</v>
      </c>
      <c r="K21" s="398">
        <v>18.936630000000001</v>
      </c>
      <c r="L21" s="398">
        <v>20.936310000000002</v>
      </c>
      <c r="M21" s="398">
        <v>530.96893999999998</v>
      </c>
      <c r="N21" s="398">
        <v>1141.0595080000001</v>
      </c>
      <c r="O21" s="398">
        <v>537.23805599999992</v>
      </c>
      <c r="P21" s="398">
        <v>918.80426</v>
      </c>
      <c r="Q21" s="398">
        <v>1610.9709004999997</v>
      </c>
      <c r="R21" s="398">
        <v>954.57030079999993</v>
      </c>
      <c r="S21" s="396">
        <f t="shared" si="0"/>
        <v>-0.40745652171387559</v>
      </c>
      <c r="T21" s="277"/>
      <c r="U21" s="277"/>
      <c r="V21" s="277"/>
      <c r="W21" s="3"/>
      <c r="X21" s="3"/>
      <c r="Y21" s="3"/>
      <c r="Z21" s="3"/>
      <c r="AA21" s="3"/>
      <c r="AB21" s="3"/>
      <c r="AC21" s="3"/>
      <c r="AD21" s="3"/>
    </row>
    <row r="22" spans="2:31">
      <c r="B22" s="400" t="s">
        <v>38</v>
      </c>
      <c r="C22" s="393" t="s">
        <v>453</v>
      </c>
      <c r="D22" s="398">
        <v>6968.3599800000011</v>
      </c>
      <c r="E22" s="398">
        <v>6732.4521800000011</v>
      </c>
      <c r="F22" s="398">
        <v>6413.011169999997</v>
      </c>
      <c r="G22" s="398">
        <v>2761.0673000000002</v>
      </c>
      <c r="H22" s="398">
        <v>2873.7</v>
      </c>
      <c r="I22" s="398">
        <v>2691.0650000000001</v>
      </c>
      <c r="J22" s="398">
        <v>691.07283000000007</v>
      </c>
      <c r="K22" s="398">
        <v>579.80281000000002</v>
      </c>
      <c r="L22" s="398">
        <v>473.90019000000007</v>
      </c>
      <c r="M22" s="398">
        <v>614.35891000000026</v>
      </c>
      <c r="N22" s="398">
        <v>637.97458000000017</v>
      </c>
      <c r="O22" s="398">
        <v>709.12878999999987</v>
      </c>
      <c r="P22" s="398">
        <v>11034.859020000007</v>
      </c>
      <c r="Q22" s="398">
        <v>10823.978110000005</v>
      </c>
      <c r="R22" s="398">
        <v>10287.105150000005</v>
      </c>
      <c r="S22" s="396">
        <f t="shared" si="0"/>
        <v>-4.9600336821080317E-2</v>
      </c>
      <c r="T22" s="277"/>
      <c r="U22" s="277"/>
      <c r="V22" s="277"/>
      <c r="W22" s="3"/>
      <c r="X22" s="3"/>
      <c r="Y22" s="3"/>
      <c r="Z22" s="3"/>
      <c r="AA22" s="3"/>
      <c r="AB22" s="3"/>
      <c r="AC22" s="3"/>
      <c r="AD22" s="3"/>
    </row>
    <row r="23" spans="2:31">
      <c r="B23" s="400" t="s">
        <v>39</v>
      </c>
      <c r="C23" s="393" t="s">
        <v>453</v>
      </c>
      <c r="D23" s="398">
        <v>946.66313000000002</v>
      </c>
      <c r="E23" s="398">
        <v>1289.9943599999999</v>
      </c>
      <c r="F23" s="398">
        <v>1032.5872300000001</v>
      </c>
      <c r="G23" s="398">
        <v>309.11599999999999</v>
      </c>
      <c r="H23" s="398">
        <v>338.23768999999993</v>
      </c>
      <c r="I23" s="398">
        <v>288.32654000000002</v>
      </c>
      <c r="J23" s="398">
        <v>0</v>
      </c>
      <c r="K23" s="398">
        <v>0</v>
      </c>
      <c r="L23" s="398">
        <v>0</v>
      </c>
      <c r="M23" s="398">
        <v>41.836439999999996</v>
      </c>
      <c r="N23" s="398">
        <v>43.82949</v>
      </c>
      <c r="O23" s="398">
        <v>31.916840000000004</v>
      </c>
      <c r="P23" s="398">
        <v>1297.6155699999999</v>
      </c>
      <c r="Q23" s="398">
        <v>1672.0615399999997</v>
      </c>
      <c r="R23" s="398">
        <v>1352.83061</v>
      </c>
      <c r="S23" s="396">
        <f t="shared" si="0"/>
        <v>-0.19092056264866888</v>
      </c>
      <c r="T23" s="277"/>
      <c r="U23" s="277"/>
      <c r="V23" s="277"/>
      <c r="W23" s="3"/>
      <c r="X23" s="3"/>
      <c r="Y23" s="3"/>
      <c r="Z23" s="3"/>
      <c r="AA23" s="3"/>
      <c r="AB23" s="3"/>
      <c r="AC23" s="3"/>
      <c r="AD23" s="3"/>
    </row>
    <row r="24" spans="2:31">
      <c r="B24" s="400" t="s">
        <v>40</v>
      </c>
      <c r="C24" s="393" t="s">
        <v>453</v>
      </c>
      <c r="D24" s="398">
        <v>0</v>
      </c>
      <c r="E24" s="398">
        <v>0</v>
      </c>
      <c r="F24" s="398">
        <v>0</v>
      </c>
      <c r="G24" s="398">
        <v>0</v>
      </c>
      <c r="H24" s="398">
        <v>0</v>
      </c>
      <c r="I24" s="398">
        <v>0</v>
      </c>
      <c r="J24" s="398">
        <v>0</v>
      </c>
      <c r="K24" s="398">
        <v>0</v>
      </c>
      <c r="L24" s="398">
        <v>0</v>
      </c>
      <c r="M24" s="398">
        <v>69.625</v>
      </c>
      <c r="N24" s="398">
        <v>60.45</v>
      </c>
      <c r="O24" s="398">
        <v>68.06</v>
      </c>
      <c r="P24" s="398">
        <v>69.625</v>
      </c>
      <c r="Q24" s="398">
        <v>60.45</v>
      </c>
      <c r="R24" s="398">
        <v>68.06</v>
      </c>
      <c r="S24" s="396">
        <f t="shared" si="0"/>
        <v>0.125889164598842</v>
      </c>
      <c r="T24" s="277"/>
      <c r="U24" s="277"/>
      <c r="V24" s="277"/>
      <c r="W24" s="390"/>
      <c r="X24" s="390"/>
      <c r="Y24" s="390"/>
      <c r="Z24" s="390"/>
      <c r="AA24" s="390"/>
      <c r="AB24" s="390"/>
      <c r="AC24" s="390"/>
      <c r="AD24" s="390"/>
      <c r="AE24" s="390"/>
    </row>
    <row r="25" spans="2:31">
      <c r="B25" s="390"/>
      <c r="C25" s="397"/>
      <c r="D25" s="390"/>
      <c r="E25" s="390"/>
      <c r="F25" s="390"/>
      <c r="G25" s="390"/>
      <c r="H25" s="390"/>
      <c r="I25" s="390"/>
      <c r="J25" s="390"/>
      <c r="K25" s="390"/>
      <c r="L25" s="390"/>
      <c r="M25" s="390"/>
      <c r="N25" s="390"/>
      <c r="O25" s="390"/>
      <c r="P25" s="390"/>
      <c r="Q25" s="390"/>
      <c r="R25" s="390"/>
      <c r="S25" s="390"/>
      <c r="U25" s="390"/>
      <c r="V25" s="390"/>
      <c r="W25" s="390"/>
      <c r="X25" s="390"/>
      <c r="Y25" s="390"/>
      <c r="Z25" s="390"/>
      <c r="AA25" s="390"/>
      <c r="AB25" s="390"/>
      <c r="AC25" s="390"/>
      <c r="AD25" s="390"/>
      <c r="AE25" s="390"/>
    </row>
    <row r="26" spans="2:31">
      <c r="B26" s="390"/>
      <c r="C26" s="397"/>
      <c r="D26" s="390"/>
      <c r="E26" s="390"/>
      <c r="F26" s="390"/>
      <c r="G26" s="390"/>
      <c r="H26" s="390"/>
      <c r="I26" s="390"/>
      <c r="J26" s="390"/>
      <c r="K26" s="390"/>
      <c r="L26" s="390"/>
      <c r="M26" s="390"/>
      <c r="N26" s="390"/>
      <c r="O26" s="390"/>
      <c r="P26" s="390"/>
      <c r="Q26" s="390"/>
      <c r="R26" s="390"/>
      <c r="S26" s="390"/>
      <c r="U26" s="390"/>
      <c r="V26" s="390"/>
      <c r="W26" s="390"/>
      <c r="X26" s="390"/>
      <c r="Y26" s="390"/>
      <c r="Z26" s="390"/>
      <c r="AA26" s="390"/>
      <c r="AB26" s="390"/>
      <c r="AC26" s="390"/>
      <c r="AD26" s="390"/>
      <c r="AE26" s="390"/>
    </row>
    <row r="27" spans="2:31">
      <c r="B27" s="458" t="s">
        <v>41</v>
      </c>
      <c r="C27" s="458"/>
      <c r="D27" s="458"/>
      <c r="E27" s="458"/>
      <c r="F27" s="458"/>
      <c r="G27" s="458"/>
      <c r="H27" s="458"/>
      <c r="I27" s="458"/>
      <c r="J27" s="458"/>
      <c r="K27" s="458"/>
      <c r="L27" s="458"/>
      <c r="M27" s="458"/>
      <c r="N27" s="458"/>
      <c r="O27" s="458"/>
      <c r="P27" s="458"/>
      <c r="Q27" s="458"/>
      <c r="R27" s="458"/>
      <c r="S27" s="458"/>
      <c r="U27" s="390"/>
      <c r="V27" s="390"/>
      <c r="W27" s="390"/>
      <c r="X27" s="390"/>
      <c r="Y27" s="390"/>
      <c r="Z27" s="390"/>
      <c r="AA27" s="390"/>
      <c r="AB27" s="390"/>
      <c r="AC27" s="390"/>
      <c r="AD27" s="390"/>
      <c r="AE27" s="390"/>
    </row>
    <row r="28" spans="2:31" s="3" customFormat="1" ht="12.75" customHeight="1">
      <c r="B28" s="466" t="s">
        <v>27</v>
      </c>
      <c r="C28" s="11" t="s">
        <v>444</v>
      </c>
      <c r="D28" s="459" t="s">
        <v>445</v>
      </c>
      <c r="E28" s="459"/>
      <c r="F28" s="460"/>
      <c r="G28" s="459" t="s">
        <v>446</v>
      </c>
      <c r="H28" s="459"/>
      <c r="I28" s="460"/>
      <c r="J28" s="459" t="s">
        <v>447</v>
      </c>
      <c r="K28" s="459"/>
      <c r="L28" s="460"/>
      <c r="M28" s="459" t="s">
        <v>448</v>
      </c>
      <c r="N28" s="459"/>
      <c r="O28" s="460"/>
      <c r="P28" s="459" t="s">
        <v>213</v>
      </c>
      <c r="Q28" s="459"/>
      <c r="R28" s="460"/>
      <c r="S28" s="159" t="s">
        <v>449</v>
      </c>
      <c r="U28" s="390"/>
      <c r="V28" s="390"/>
      <c r="W28" s="390"/>
      <c r="X28" s="390"/>
      <c r="Y28" s="390"/>
      <c r="Z28" s="390"/>
      <c r="AA28" s="390"/>
      <c r="AB28" s="390"/>
      <c r="AC28" s="390"/>
      <c r="AD28" s="390"/>
      <c r="AE28" s="390"/>
    </row>
    <row r="29" spans="2:31" s="3" customFormat="1">
      <c r="B29" s="467"/>
      <c r="C29" s="391"/>
      <c r="D29" s="392">
        <v>2020</v>
      </c>
      <c r="E29" s="392">
        <v>2021</v>
      </c>
      <c r="F29" s="363">
        <v>2022</v>
      </c>
      <c r="G29" s="392">
        <v>2020</v>
      </c>
      <c r="H29" s="392">
        <v>2021</v>
      </c>
      <c r="I29" s="363">
        <v>2022</v>
      </c>
      <c r="J29" s="392">
        <v>2020</v>
      </c>
      <c r="K29" s="392">
        <v>2021</v>
      </c>
      <c r="L29" s="363">
        <v>2022</v>
      </c>
      <c r="M29" s="392">
        <v>2020</v>
      </c>
      <c r="N29" s="392">
        <v>2021</v>
      </c>
      <c r="O29" s="363">
        <v>2022</v>
      </c>
      <c r="P29" s="392">
        <v>2020</v>
      </c>
      <c r="Q29" s="392">
        <v>2021</v>
      </c>
      <c r="R29" s="363">
        <v>2022</v>
      </c>
      <c r="S29" s="364" t="s">
        <v>450</v>
      </c>
      <c r="U29"/>
      <c r="V29"/>
      <c r="W29"/>
      <c r="X29"/>
      <c r="Y29"/>
      <c r="Z29"/>
      <c r="AA29"/>
      <c r="AB29"/>
      <c r="AC29"/>
      <c r="AD29"/>
      <c r="AE29"/>
    </row>
    <row r="30" spans="2:31">
      <c r="B30" s="371" t="s">
        <v>42</v>
      </c>
      <c r="C30" s="393" t="s">
        <v>460</v>
      </c>
      <c r="D30" s="401">
        <v>137</v>
      </c>
      <c r="E30" s="401">
        <v>137</v>
      </c>
      <c r="F30" s="401">
        <v>137</v>
      </c>
      <c r="G30" s="401">
        <v>129.85</v>
      </c>
      <c r="H30" s="401">
        <v>129.85</v>
      </c>
      <c r="I30" s="401">
        <v>163.55000000000001</v>
      </c>
      <c r="J30" s="401">
        <v>0</v>
      </c>
      <c r="K30" s="401">
        <v>15.1</v>
      </c>
      <c r="L30" s="401">
        <v>15.1</v>
      </c>
      <c r="M30" s="401">
        <v>132.93</v>
      </c>
      <c r="N30" s="401">
        <v>132.93</v>
      </c>
      <c r="O30" s="401">
        <v>132.93</v>
      </c>
      <c r="P30" s="401">
        <v>399.78</v>
      </c>
      <c r="Q30" s="401">
        <v>414.88</v>
      </c>
      <c r="R30" s="401">
        <v>448.58</v>
      </c>
      <c r="S30" s="396">
        <f t="shared" ref="S30" si="1">(R30-Q30)/(Q30)</f>
        <v>8.1228306980331635E-2</v>
      </c>
      <c r="T30" s="277"/>
      <c r="U30" s="277"/>
      <c r="V30" s="277"/>
      <c r="W30" s="3"/>
      <c r="X30" s="3"/>
      <c r="Y30" s="3"/>
      <c r="Z30" s="3"/>
      <c r="AA30" s="3"/>
      <c r="AB30" s="3"/>
      <c r="AC30" s="3"/>
      <c r="AD30" s="3"/>
    </row>
    <row r="31" spans="2:31">
      <c r="B31" s="400" t="s">
        <v>43</v>
      </c>
      <c r="C31" s="393" t="s">
        <v>453</v>
      </c>
      <c r="D31" s="401">
        <v>0</v>
      </c>
      <c r="E31" s="401">
        <v>0</v>
      </c>
      <c r="F31" s="401">
        <v>0</v>
      </c>
      <c r="G31" s="401">
        <v>0</v>
      </c>
      <c r="H31" s="401">
        <v>0</v>
      </c>
      <c r="I31" s="401">
        <v>0</v>
      </c>
      <c r="J31" s="401">
        <v>0</v>
      </c>
      <c r="K31" s="401">
        <v>0</v>
      </c>
      <c r="L31" s="401">
        <v>0</v>
      </c>
      <c r="M31" s="401">
        <v>69.625</v>
      </c>
      <c r="N31" s="401">
        <v>60.45</v>
      </c>
      <c r="O31" s="401">
        <v>68.06</v>
      </c>
      <c r="P31" s="401">
        <v>69.625</v>
      </c>
      <c r="Q31" s="401">
        <v>60.45</v>
      </c>
      <c r="R31" s="401">
        <v>68.06</v>
      </c>
      <c r="S31" s="396">
        <f t="shared" ref="S31:S50" si="2">(R31-Q31)/(Q31)</f>
        <v>0.125889164598842</v>
      </c>
      <c r="T31" s="277"/>
      <c r="U31" s="315"/>
      <c r="V31" s="277"/>
      <c r="W31" s="3"/>
      <c r="X31" s="3"/>
      <c r="Y31" s="3"/>
      <c r="Z31" s="3"/>
      <c r="AA31" s="3"/>
      <c r="AB31" s="3"/>
      <c r="AC31" s="3"/>
      <c r="AD31" s="3"/>
    </row>
    <row r="32" spans="2:31">
      <c r="B32" s="371" t="s">
        <v>44</v>
      </c>
      <c r="C32" s="393" t="s">
        <v>453</v>
      </c>
      <c r="D32" s="401">
        <v>109.82387</v>
      </c>
      <c r="E32" s="401">
        <v>123.40546000000001</v>
      </c>
      <c r="F32" s="401">
        <v>145.45038</v>
      </c>
      <c r="G32" s="401">
        <v>84.39782000000001</v>
      </c>
      <c r="H32" s="401">
        <v>135.20738</v>
      </c>
      <c r="I32" s="401">
        <v>144.99131</v>
      </c>
      <c r="J32" s="401">
        <v>0</v>
      </c>
      <c r="K32" s="401">
        <v>18.936630000000001</v>
      </c>
      <c r="L32" s="401">
        <v>20.936310000000002</v>
      </c>
      <c r="M32" s="401">
        <v>60.031999999999996</v>
      </c>
      <c r="N32" s="401">
        <v>47.615000000000002</v>
      </c>
      <c r="O32" s="401">
        <v>48.72</v>
      </c>
      <c r="P32" s="401">
        <v>254.25369000000001</v>
      </c>
      <c r="Q32" s="401">
        <v>325.16446999999999</v>
      </c>
      <c r="R32" s="401">
        <v>360.09800000000001</v>
      </c>
      <c r="S32" s="396">
        <f t="shared" si="2"/>
        <v>0.10743341669524969</v>
      </c>
      <c r="T32" s="277"/>
      <c r="U32" s="277"/>
      <c r="V32" s="277"/>
      <c r="W32" s="3"/>
      <c r="X32" s="3"/>
      <c r="Y32" s="3"/>
      <c r="Z32" s="3"/>
      <c r="AA32" s="3"/>
      <c r="AB32" s="3"/>
      <c r="AC32" s="3"/>
      <c r="AD32" s="3"/>
    </row>
    <row r="33" spans="2:30">
      <c r="B33" s="456" t="s">
        <v>45</v>
      </c>
      <c r="C33" s="393" t="s">
        <v>453</v>
      </c>
      <c r="D33" s="401">
        <v>8763.101204559609</v>
      </c>
      <c r="E33" s="401">
        <v>8811.7942926353207</v>
      </c>
      <c r="F33" s="401">
        <v>8027.4863015785204</v>
      </c>
      <c r="G33" s="401">
        <v>3936.6252959850949</v>
      </c>
      <c r="H33" s="401">
        <v>4303.1065838243894</v>
      </c>
      <c r="I33" s="401">
        <v>4055.4034724590551</v>
      </c>
      <c r="J33" s="401">
        <v>687.58970000000011</v>
      </c>
      <c r="K33" s="401">
        <v>592.39516000000003</v>
      </c>
      <c r="L33" s="401">
        <v>483.07542933587604</v>
      </c>
      <c r="M33" s="401">
        <v>1609.4855322910178</v>
      </c>
      <c r="N33" s="401">
        <v>2313.6103784403085</v>
      </c>
      <c r="O33" s="401">
        <v>1680.5004670948022</v>
      </c>
      <c r="P33" s="401">
        <v>14996.801732835724</v>
      </c>
      <c r="Q33" s="401">
        <v>16020.906414900026</v>
      </c>
      <c r="R33" s="401">
        <v>14246.465670468269</v>
      </c>
      <c r="S33" s="396">
        <f t="shared" si="2"/>
        <v>-0.11075782471218122</v>
      </c>
      <c r="T33" s="277"/>
      <c r="U33" s="277"/>
      <c r="V33" s="277"/>
      <c r="W33" s="3"/>
      <c r="X33" s="3"/>
      <c r="Y33" s="3"/>
      <c r="Z33" s="3"/>
      <c r="AA33" s="3"/>
      <c r="AB33" s="3"/>
      <c r="AC33" s="3"/>
      <c r="AD33" s="3"/>
    </row>
    <row r="34" spans="2:30">
      <c r="B34" s="456"/>
      <c r="C34" s="393" t="s">
        <v>454</v>
      </c>
      <c r="D34" s="401">
        <v>31547.164336414593</v>
      </c>
      <c r="E34" s="401">
        <v>31722.459453487158</v>
      </c>
      <c r="F34" s="401">
        <v>28898.950685682677</v>
      </c>
      <c r="G34" s="401">
        <v>14171.851065546341</v>
      </c>
      <c r="H34" s="401">
        <v>15491.183701767803</v>
      </c>
      <c r="I34" s="401">
        <v>14599.452500852598</v>
      </c>
      <c r="J34" s="401">
        <v>2475.3229200000005</v>
      </c>
      <c r="K34" s="401">
        <v>2132.6225760000002</v>
      </c>
      <c r="L34" s="401">
        <v>1739.0715456091539</v>
      </c>
      <c r="M34" s="401">
        <v>5794.1479162476644</v>
      </c>
      <c r="N34" s="401">
        <v>8328.997362385111</v>
      </c>
      <c r="O34" s="401">
        <v>6049.8016815412866</v>
      </c>
      <c r="P34" s="401">
        <v>53988.486238208607</v>
      </c>
      <c r="Q34" s="401">
        <v>57675.263093640096</v>
      </c>
      <c r="R34" s="401">
        <v>51287.276413685766</v>
      </c>
      <c r="S34" s="396">
        <f t="shared" si="2"/>
        <v>-0.11075782471218132</v>
      </c>
      <c r="T34" s="277"/>
      <c r="U34" s="277"/>
      <c r="V34" s="277"/>
      <c r="W34" s="3"/>
      <c r="X34" s="3"/>
      <c r="Y34" s="3"/>
      <c r="Z34" s="3"/>
      <c r="AA34" s="3"/>
      <c r="AB34" s="3"/>
      <c r="AC34" s="3"/>
      <c r="AD34" s="3"/>
    </row>
    <row r="35" spans="2:30">
      <c r="B35" s="456" t="s">
        <v>461</v>
      </c>
      <c r="C35" s="393" t="s">
        <v>453</v>
      </c>
      <c r="D35" s="401">
        <v>7008.6909000000014</v>
      </c>
      <c r="E35" s="401">
        <v>6789.389250000002</v>
      </c>
      <c r="F35" s="401">
        <v>6454.2788699999974</v>
      </c>
      <c r="G35" s="401">
        <v>2812.8070900000002</v>
      </c>
      <c r="H35" s="401">
        <v>2934.3797199999999</v>
      </c>
      <c r="I35" s="401">
        <v>2776.58815</v>
      </c>
      <c r="J35" s="401">
        <v>687.58970000000011</v>
      </c>
      <c r="K35" s="401">
        <v>592.39516000000003</v>
      </c>
      <c r="L35" s="401">
        <v>479.89707000000004</v>
      </c>
      <c r="M35" s="401">
        <v>671.38228000000026</v>
      </c>
      <c r="N35" s="402" t="s">
        <v>462</v>
      </c>
      <c r="O35" s="401">
        <v>752.14725999999985</v>
      </c>
      <c r="P35" s="401">
        <v>11180.469970000006</v>
      </c>
      <c r="Q35" s="401">
        <v>10998.174900000005</v>
      </c>
      <c r="R35" s="401">
        <v>10462.911350000004</v>
      </c>
      <c r="S35" s="396">
        <f t="shared" si="2"/>
        <v>-4.8668397699331116E-2</v>
      </c>
      <c r="T35" s="277"/>
      <c r="U35" s="277"/>
      <c r="V35" s="277"/>
      <c r="W35" s="3"/>
      <c r="X35" s="3"/>
      <c r="Y35" s="3"/>
      <c r="Z35" s="3"/>
      <c r="AA35" s="3"/>
      <c r="AB35" s="3"/>
      <c r="AC35" s="3"/>
      <c r="AD35" s="3"/>
    </row>
    <row r="36" spans="2:30">
      <c r="B36" s="456"/>
      <c r="C36" s="393" t="s">
        <v>454</v>
      </c>
      <c r="D36" s="401">
        <v>25231.287240000005</v>
      </c>
      <c r="E36" s="401">
        <v>24441.801300000006</v>
      </c>
      <c r="F36" s="401">
        <v>23235.403931999994</v>
      </c>
      <c r="G36" s="401">
        <v>10126.105524000002</v>
      </c>
      <c r="H36" s="401">
        <v>10563.766991999999</v>
      </c>
      <c r="I36" s="401">
        <v>9995.7173399999992</v>
      </c>
      <c r="J36" s="401">
        <v>2475.3229200000005</v>
      </c>
      <c r="K36" s="401">
        <v>2132.6225760000002</v>
      </c>
      <c r="L36" s="401">
        <v>1727.6294520000004</v>
      </c>
      <c r="M36" s="401">
        <v>2416.976208000001</v>
      </c>
      <c r="N36" s="402" t="s">
        <v>463</v>
      </c>
      <c r="O36" s="401">
        <v>2707.7301359999997</v>
      </c>
      <c r="P36" s="401">
        <v>40249.691892000024</v>
      </c>
      <c r="Q36" s="401">
        <v>39593.429640000024</v>
      </c>
      <c r="R36" s="401">
        <v>37666.480860000018</v>
      </c>
      <c r="S36" s="396">
        <f t="shared" si="2"/>
        <v>-4.866839769933113E-2</v>
      </c>
      <c r="T36" s="277"/>
      <c r="U36" s="277"/>
      <c r="V36" s="277"/>
      <c r="W36" s="3"/>
      <c r="X36" s="3"/>
      <c r="Y36" s="3"/>
      <c r="Z36" s="3"/>
      <c r="AA36" s="3"/>
      <c r="AB36" s="3"/>
      <c r="AC36" s="3"/>
      <c r="AD36" s="3"/>
    </row>
    <row r="37" spans="2:30">
      <c r="B37" s="457" t="s">
        <v>47</v>
      </c>
      <c r="C37" s="393" t="s">
        <v>453</v>
      </c>
      <c r="D37" s="401">
        <v>2569.956888900002</v>
      </c>
      <c r="E37" s="401">
        <v>2530.1656732999986</v>
      </c>
      <c r="F37" s="401">
        <v>2238.9500789999988</v>
      </c>
      <c r="G37" s="401">
        <v>1558.0964842000003</v>
      </c>
      <c r="H37" s="401">
        <v>1609.2429956000003</v>
      </c>
      <c r="I37" s="401">
        <v>1449.4621788999998</v>
      </c>
      <c r="J37" s="402">
        <v>137.5</v>
      </c>
      <c r="K37" s="401">
        <v>114.69170600000001</v>
      </c>
      <c r="L37" s="401">
        <v>91.792152000000044</v>
      </c>
      <c r="M37" s="401">
        <v>165.6859072</v>
      </c>
      <c r="N37" s="402">
        <v>184.33450900000003</v>
      </c>
      <c r="O37" s="401">
        <v>179.8600744</v>
      </c>
      <c r="P37" s="401">
        <v>4431.2572203</v>
      </c>
      <c r="Q37" s="401">
        <v>4438.4348838999995</v>
      </c>
      <c r="R37" s="401">
        <v>3960.0644843</v>
      </c>
      <c r="S37" s="396">
        <f t="shared" si="2"/>
        <v>-0.10777907350522199</v>
      </c>
      <c r="T37" s="277"/>
      <c r="U37" s="277"/>
      <c r="V37" s="277"/>
      <c r="W37" s="3"/>
      <c r="X37" s="3"/>
      <c r="Y37" s="3"/>
      <c r="Z37" s="3"/>
      <c r="AA37" s="3"/>
      <c r="AB37" s="3"/>
      <c r="AC37" s="3"/>
      <c r="AD37" s="3"/>
    </row>
    <row r="38" spans="2:30">
      <c r="B38" s="457"/>
      <c r="C38" s="393" t="s">
        <v>454</v>
      </c>
      <c r="D38" s="401">
        <v>9251.8448000400076</v>
      </c>
      <c r="E38" s="401">
        <v>9108.5964238799952</v>
      </c>
      <c r="F38" s="401">
        <v>8060.2202843999958</v>
      </c>
      <c r="G38" s="401">
        <v>5609.1473431200011</v>
      </c>
      <c r="H38" s="401">
        <v>5793.2747841600012</v>
      </c>
      <c r="I38" s="401">
        <v>5218.0638440399998</v>
      </c>
      <c r="J38" s="402">
        <v>495.1</v>
      </c>
      <c r="K38" s="401">
        <v>412.89014159999999</v>
      </c>
      <c r="L38" s="401">
        <v>330.45174720000017</v>
      </c>
      <c r="M38" s="401">
        <v>596.46926592</v>
      </c>
      <c r="N38" s="402">
        <v>663.6042324</v>
      </c>
      <c r="O38" s="401">
        <v>647.49626783999997</v>
      </c>
      <c r="P38" s="401">
        <v>15952.52599308</v>
      </c>
      <c r="Q38" s="401">
        <v>15978.365582039996</v>
      </c>
      <c r="R38" s="401">
        <v>14256.23214348</v>
      </c>
      <c r="S38" s="396">
        <f t="shared" si="2"/>
        <v>-0.10777907350522191</v>
      </c>
      <c r="T38" s="277"/>
      <c r="U38" s="277"/>
      <c r="V38" s="277"/>
      <c r="W38" s="3"/>
      <c r="X38" s="3"/>
      <c r="Y38" s="3"/>
      <c r="Z38" s="3"/>
      <c r="AA38" s="3"/>
      <c r="AB38" s="3"/>
      <c r="AC38" s="3"/>
      <c r="AD38" s="3"/>
    </row>
    <row r="39" spans="2:30">
      <c r="B39" s="457" t="s">
        <v>48</v>
      </c>
      <c r="C39" s="393" t="s">
        <v>453</v>
      </c>
      <c r="D39" s="401">
        <v>4438.7340111000003</v>
      </c>
      <c r="E39" s="401">
        <v>4259.2235766999993</v>
      </c>
      <c r="F39" s="401">
        <v>4215.328790999999</v>
      </c>
      <c r="G39" s="401">
        <v>1254.7106057999999</v>
      </c>
      <c r="H39" s="401">
        <v>1325.1367243999998</v>
      </c>
      <c r="I39" s="401">
        <v>1327.1259711000002</v>
      </c>
      <c r="J39" s="402">
        <v>550.1</v>
      </c>
      <c r="K39" s="401">
        <v>477.70345400000002</v>
      </c>
      <c r="L39" s="401">
        <v>388.10491800000017</v>
      </c>
      <c r="M39" s="401">
        <v>505.69637280000006</v>
      </c>
      <c r="N39" s="402">
        <v>497.67626100000007</v>
      </c>
      <c r="O39" s="401">
        <v>572.28718560000016</v>
      </c>
      <c r="P39" s="401">
        <v>6749.2127497000001</v>
      </c>
      <c r="Q39" s="401">
        <v>6559.7400161000005</v>
      </c>
      <c r="R39" s="401">
        <v>6502.8468657000021</v>
      </c>
      <c r="S39" s="396">
        <f t="shared" si="2"/>
        <v>-8.6730800703018387E-3</v>
      </c>
      <c r="T39" s="277"/>
      <c r="U39" s="277"/>
      <c r="V39" s="277"/>
      <c r="W39" s="3"/>
      <c r="X39" s="3"/>
      <c r="Y39" s="3"/>
      <c r="Z39" s="3"/>
      <c r="AA39" s="3"/>
      <c r="AB39" s="3"/>
      <c r="AC39" s="3"/>
      <c r="AD39" s="3"/>
    </row>
    <row r="40" spans="2:30">
      <c r="B40" s="457"/>
      <c r="C40" s="393" t="s">
        <v>454</v>
      </c>
      <c r="D40" s="401">
        <v>15979.442439960003</v>
      </c>
      <c r="E40" s="401">
        <v>15333.204876119997</v>
      </c>
      <c r="F40" s="401">
        <v>15175.183647599995</v>
      </c>
      <c r="G40" s="401">
        <v>4516.9581808800003</v>
      </c>
      <c r="H40" s="401">
        <v>4770.4922078399995</v>
      </c>
      <c r="I40" s="401">
        <v>4777.6534959600012</v>
      </c>
      <c r="J40" s="402">
        <v>1980.3</v>
      </c>
      <c r="K40" s="401">
        <v>1719.7324344000001</v>
      </c>
      <c r="L40" s="401">
        <v>1397.1777048000006</v>
      </c>
      <c r="M40" s="401">
        <v>1820.5069420800003</v>
      </c>
      <c r="N40" s="402">
        <v>1791.6345396000002</v>
      </c>
      <c r="O40" s="401">
        <v>2060.2338681600004</v>
      </c>
      <c r="P40" s="401">
        <v>24297.16589892</v>
      </c>
      <c r="Q40" s="401">
        <v>23615.06405796</v>
      </c>
      <c r="R40" s="401">
        <v>23410.248716520004</v>
      </c>
      <c r="S40" s="396">
        <f t="shared" si="2"/>
        <v>-8.6730800703019462E-3</v>
      </c>
      <c r="T40" s="277"/>
      <c r="U40" s="277"/>
      <c r="V40" s="277"/>
      <c r="W40" s="3"/>
      <c r="X40" s="3"/>
      <c r="Y40" s="3"/>
      <c r="Z40" s="3"/>
      <c r="AA40" s="3"/>
      <c r="AB40" s="3"/>
      <c r="AC40" s="3"/>
      <c r="AD40" s="3"/>
    </row>
    <row r="41" spans="2:30">
      <c r="B41" s="456" t="s">
        <v>49</v>
      </c>
      <c r="C41" s="393" t="s">
        <v>453</v>
      </c>
      <c r="D41" s="401">
        <v>1732.2065378751795</v>
      </c>
      <c r="E41" s="401">
        <v>1975.7267559313098</v>
      </c>
      <c r="F41" s="401">
        <v>1541.7328648866792</v>
      </c>
      <c r="G41" s="401">
        <v>1104.2796939694647</v>
      </c>
      <c r="H41" s="401">
        <v>1350.6087708098971</v>
      </c>
      <c r="I41" s="401">
        <v>1245.1683940988066</v>
      </c>
      <c r="J41" s="401">
        <v>0</v>
      </c>
      <c r="K41" s="401">
        <v>0</v>
      </c>
      <c r="L41" s="401">
        <v>0</v>
      </c>
      <c r="M41" s="401">
        <v>895.61558005702841</v>
      </c>
      <c r="N41" s="402" t="s">
        <v>464</v>
      </c>
      <c r="O41" s="401">
        <v>879.40218272282175</v>
      </c>
      <c r="P41" s="401">
        <v>3732.1018119016721</v>
      </c>
      <c r="Q41" s="402" t="s">
        <v>465</v>
      </c>
      <c r="R41" s="401">
        <v>3666.3034417083077</v>
      </c>
      <c r="S41" s="396">
        <v>-0.251889644759825</v>
      </c>
      <c r="T41" s="277"/>
      <c r="U41" s="277"/>
      <c r="V41" s="277"/>
      <c r="W41" s="3"/>
      <c r="X41" s="3"/>
      <c r="Y41" s="3"/>
      <c r="Z41" s="3"/>
      <c r="AA41" s="3"/>
      <c r="AB41" s="3"/>
      <c r="AC41" s="3"/>
      <c r="AD41" s="3"/>
    </row>
    <row r="42" spans="2:30">
      <c r="B42" s="456"/>
      <c r="C42" s="393" t="s">
        <v>454</v>
      </c>
      <c r="D42" s="401">
        <v>6235.9435363506454</v>
      </c>
      <c r="E42" s="401">
        <v>7112.6163213527143</v>
      </c>
      <c r="F42" s="401">
        <v>5550.2383135920454</v>
      </c>
      <c r="G42" s="401">
        <v>3975.4068982900726</v>
      </c>
      <c r="H42" s="401">
        <v>4862.1915749156296</v>
      </c>
      <c r="I42" s="401">
        <v>4482.6062187557045</v>
      </c>
      <c r="J42" s="401">
        <v>0</v>
      </c>
      <c r="K42" s="401">
        <v>0</v>
      </c>
      <c r="L42" s="401">
        <v>0</v>
      </c>
      <c r="M42" s="401">
        <v>3224.2160882053026</v>
      </c>
      <c r="N42" s="402" t="s">
        <v>466</v>
      </c>
      <c r="O42" s="401">
        <v>3165.8478578021582</v>
      </c>
      <c r="P42" s="401">
        <v>13435.56652284602</v>
      </c>
      <c r="Q42" s="402" t="s">
        <v>467</v>
      </c>
      <c r="R42" s="401">
        <v>13198.692390149909</v>
      </c>
      <c r="S42" s="396">
        <v>-0.25188964475982506</v>
      </c>
      <c r="T42" s="277"/>
      <c r="U42" s="277"/>
      <c r="V42" s="277"/>
      <c r="W42" s="3"/>
      <c r="X42" s="3"/>
      <c r="Y42" s="3"/>
      <c r="Z42" s="3"/>
      <c r="AA42" s="3"/>
      <c r="AB42" s="3"/>
      <c r="AC42" s="3"/>
      <c r="AD42" s="3"/>
    </row>
    <row r="43" spans="2:30">
      <c r="B43" s="457" t="s">
        <v>50</v>
      </c>
      <c r="C43" s="393" t="s">
        <v>453</v>
      </c>
      <c r="D43" s="401">
        <v>1535.5345055751786</v>
      </c>
      <c r="E43" s="401">
        <v>1778.6991158313094</v>
      </c>
      <c r="F43" s="401">
        <v>1432.1007677866785</v>
      </c>
      <c r="G43" s="401">
        <v>1082.6868259694645</v>
      </c>
      <c r="H43" s="401">
        <v>1327.7014201098971</v>
      </c>
      <c r="I43" s="401">
        <v>1225.334169898807</v>
      </c>
      <c r="J43" s="401">
        <v>0</v>
      </c>
      <c r="K43" s="401">
        <v>0</v>
      </c>
      <c r="L43" s="401">
        <v>0</v>
      </c>
      <c r="M43" s="401">
        <v>423.45749545702824</v>
      </c>
      <c r="N43" s="402">
        <v>479.70666299556791</v>
      </c>
      <c r="O43" s="401">
        <v>389.92735832282165</v>
      </c>
      <c r="P43" s="401">
        <v>3041.6788270016714</v>
      </c>
      <c r="Q43" s="402">
        <v>3586.1071989367738</v>
      </c>
      <c r="R43" s="401">
        <v>3047.3622960083067</v>
      </c>
      <c r="S43" s="396">
        <f t="shared" si="2"/>
        <v>-0.15023112055551402</v>
      </c>
      <c r="T43" s="277"/>
      <c r="U43" s="277"/>
      <c r="V43" s="277"/>
      <c r="W43" s="3"/>
      <c r="X43" s="3"/>
      <c r="Y43" s="3"/>
      <c r="Z43" s="3"/>
      <c r="AA43" s="3"/>
      <c r="AB43" s="3"/>
      <c r="AC43" s="3"/>
      <c r="AD43" s="3"/>
    </row>
    <row r="44" spans="2:30">
      <c r="B44" s="457"/>
      <c r="C44" s="393" t="s">
        <v>454</v>
      </c>
      <c r="D44" s="401">
        <v>5527.9242200706431</v>
      </c>
      <c r="E44" s="401">
        <v>6403.3168169927139</v>
      </c>
      <c r="F44" s="401">
        <v>5155.5627640320427</v>
      </c>
      <c r="G44" s="401">
        <v>3897.6725734900724</v>
      </c>
      <c r="H44" s="401">
        <v>4779.7251123956294</v>
      </c>
      <c r="I44" s="401">
        <v>4411.2030116357055</v>
      </c>
      <c r="J44" s="401">
        <v>0</v>
      </c>
      <c r="K44" s="401">
        <v>0</v>
      </c>
      <c r="L44" s="401">
        <v>0</v>
      </c>
      <c r="M44" s="401">
        <v>1524.4469836453015</v>
      </c>
      <c r="N44" s="402">
        <v>1726.9439867840445</v>
      </c>
      <c r="O44" s="401">
        <v>1403.7384899621579</v>
      </c>
      <c r="P44" s="401">
        <v>10950.043777206016</v>
      </c>
      <c r="Q44" s="402">
        <v>12909.985916172385</v>
      </c>
      <c r="R44" s="401">
        <v>10970.504265629905</v>
      </c>
      <c r="S44" s="396">
        <f t="shared" si="2"/>
        <v>-0.15023112055551394</v>
      </c>
      <c r="T44" s="277"/>
      <c r="U44" s="277"/>
      <c r="V44" s="277"/>
      <c r="W44" s="3"/>
      <c r="X44" s="3"/>
      <c r="Y44" s="3"/>
      <c r="Z44" s="3"/>
      <c r="AA44" s="3"/>
      <c r="AB44" s="3"/>
      <c r="AC44" s="3"/>
      <c r="AD44" s="3"/>
    </row>
    <row r="45" spans="2:30">
      <c r="B45" s="457" t="s">
        <v>51</v>
      </c>
      <c r="C45" s="393" t="s">
        <v>453</v>
      </c>
      <c r="D45" s="401">
        <v>196.67203229999993</v>
      </c>
      <c r="E45" s="401">
        <v>197.02764009999996</v>
      </c>
      <c r="F45" s="401">
        <v>109.63209710000001</v>
      </c>
      <c r="G45" s="402">
        <v>21.6</v>
      </c>
      <c r="H45" s="401">
        <v>22.907350700000006</v>
      </c>
      <c r="I45" s="401">
        <v>19.834224200000005</v>
      </c>
      <c r="J45" s="401">
        <v>0</v>
      </c>
      <c r="K45" s="401">
        <v>0</v>
      </c>
      <c r="L45" s="401">
        <v>0</v>
      </c>
      <c r="M45" s="401">
        <v>472.15808459999994</v>
      </c>
      <c r="N45" s="402" t="s">
        <v>468</v>
      </c>
      <c r="O45" s="401">
        <v>489.47482439999993</v>
      </c>
      <c r="P45" s="401">
        <v>690.42298489999996</v>
      </c>
      <c r="Q45" s="402" t="s">
        <v>469</v>
      </c>
      <c r="R45" s="401">
        <v>618.94114569999999</v>
      </c>
      <c r="S45" s="396">
        <v>-0.5291952104523947</v>
      </c>
      <c r="T45" s="277"/>
      <c r="U45" s="277"/>
      <c r="V45" s="277"/>
      <c r="W45" s="3"/>
      <c r="X45" s="3"/>
      <c r="Y45" s="3"/>
      <c r="Z45" s="3"/>
      <c r="AA45" s="3"/>
      <c r="AB45" s="3"/>
      <c r="AC45" s="3"/>
      <c r="AD45" s="3"/>
    </row>
    <row r="46" spans="2:30">
      <c r="B46" s="457"/>
      <c r="C46" s="393" t="s">
        <v>454</v>
      </c>
      <c r="D46" s="401">
        <v>708.01931627999977</v>
      </c>
      <c r="E46" s="401">
        <v>709.29950435999979</v>
      </c>
      <c r="F46" s="401">
        <v>394.67554955999998</v>
      </c>
      <c r="G46" s="402">
        <v>77.7</v>
      </c>
      <c r="H46" s="401">
        <v>82.466462520000022</v>
      </c>
      <c r="I46" s="401">
        <v>71.403207120000019</v>
      </c>
      <c r="J46" s="401">
        <v>0</v>
      </c>
      <c r="K46" s="401">
        <v>0</v>
      </c>
      <c r="L46" s="401">
        <v>0</v>
      </c>
      <c r="M46" s="401">
        <v>1699.7691045599997</v>
      </c>
      <c r="N46" s="402" t="s">
        <v>470</v>
      </c>
      <c r="O46" s="401">
        <v>1762.1093678399998</v>
      </c>
      <c r="P46" s="401">
        <v>2485.5227456399998</v>
      </c>
      <c r="Q46" s="402" t="s">
        <v>471</v>
      </c>
      <c r="R46" s="401">
        <v>2228.1881245199997</v>
      </c>
      <c r="S46" s="396">
        <v>-0.52919521045239482</v>
      </c>
      <c r="T46" s="277"/>
      <c r="U46" s="277"/>
      <c r="V46" s="277"/>
      <c r="W46" s="3"/>
      <c r="X46" s="3"/>
      <c r="Y46" s="3"/>
      <c r="Z46" s="3"/>
      <c r="AA46" s="3"/>
      <c r="AB46" s="3"/>
      <c r="AC46" s="3"/>
      <c r="AD46" s="3"/>
    </row>
    <row r="47" spans="2:30">
      <c r="B47" s="456" t="s">
        <v>52</v>
      </c>
      <c r="C47" s="393" t="s">
        <v>453</v>
      </c>
      <c r="D47" s="401">
        <v>22.203766684429684</v>
      </c>
      <c r="E47" s="401">
        <v>46.678286704009302</v>
      </c>
      <c r="F47" s="401">
        <v>31.474566691846313</v>
      </c>
      <c r="G47" s="401">
        <v>19.538512015630811</v>
      </c>
      <c r="H47" s="401">
        <v>18.118093014494473</v>
      </c>
      <c r="I47" s="401">
        <v>33.646928360250861</v>
      </c>
      <c r="J47" s="401">
        <v>0</v>
      </c>
      <c r="K47" s="401">
        <v>0</v>
      </c>
      <c r="L47" s="401">
        <v>3.1783593358760207</v>
      </c>
      <c r="M47" s="401">
        <v>39.488190031590548</v>
      </c>
      <c r="N47" s="401">
        <v>55.926402044741117</v>
      </c>
      <c r="O47" s="401">
        <v>38.163890363864446</v>
      </c>
      <c r="P47" s="401">
        <v>81.230468731651044</v>
      </c>
      <c r="Q47" s="401">
        <v>120.72278176324488</v>
      </c>
      <c r="R47" s="401">
        <v>106.46374475183765</v>
      </c>
      <c r="S47" s="396">
        <f t="shared" si="2"/>
        <v>-0.11811388706541982</v>
      </c>
      <c r="T47" s="277"/>
      <c r="U47" s="277"/>
      <c r="V47" s="277"/>
      <c r="W47" s="3"/>
      <c r="X47" s="3"/>
      <c r="Y47" s="3"/>
      <c r="Z47" s="3"/>
      <c r="AA47" s="3"/>
      <c r="AB47" s="3"/>
      <c r="AC47" s="3"/>
      <c r="AD47" s="3"/>
    </row>
    <row r="48" spans="2:30">
      <c r="B48" s="456"/>
      <c r="C48" s="393" t="s">
        <v>454</v>
      </c>
      <c r="D48" s="401">
        <v>79.933560063946857</v>
      </c>
      <c r="E48" s="401">
        <v>168.04183213443349</v>
      </c>
      <c r="F48" s="401">
        <v>113.30844009064674</v>
      </c>
      <c r="G48" s="401">
        <v>70.338643256270927</v>
      </c>
      <c r="H48" s="401">
        <v>65.225134852180105</v>
      </c>
      <c r="I48" s="401">
        <v>121.12894209690309</v>
      </c>
      <c r="J48" s="401">
        <v>0</v>
      </c>
      <c r="K48" s="401">
        <v>0</v>
      </c>
      <c r="L48" s="401">
        <v>11.442093609153675</v>
      </c>
      <c r="M48" s="401">
        <v>142.15748411372599</v>
      </c>
      <c r="N48" s="401">
        <v>201.33504736106801</v>
      </c>
      <c r="O48" s="401">
        <v>137.39000530991203</v>
      </c>
      <c r="P48" s="401">
        <v>292.42968743394374</v>
      </c>
      <c r="Q48" s="401">
        <v>434.60201434768157</v>
      </c>
      <c r="R48" s="401">
        <v>383.26948110661556</v>
      </c>
      <c r="S48" s="396">
        <f t="shared" si="2"/>
        <v>-0.1181138870654198</v>
      </c>
      <c r="T48" s="277"/>
      <c r="U48" s="277"/>
      <c r="V48" s="277"/>
      <c r="W48" s="3"/>
      <c r="X48" s="3"/>
      <c r="Y48" s="3"/>
      <c r="Z48" s="3"/>
      <c r="AA48" s="3"/>
      <c r="AB48" s="3"/>
      <c r="AC48" s="3"/>
      <c r="AD48" s="3"/>
    </row>
    <row r="49" spans="2:31">
      <c r="B49" s="456" t="s">
        <v>53</v>
      </c>
      <c r="C49" s="393" t="s">
        <v>453</v>
      </c>
      <c r="D49" s="401">
        <v>0</v>
      </c>
      <c r="E49" s="401">
        <v>0</v>
      </c>
      <c r="F49" s="401">
        <v>0</v>
      </c>
      <c r="G49" s="401">
        <v>0</v>
      </c>
      <c r="H49" s="401">
        <v>0</v>
      </c>
      <c r="I49" s="401">
        <v>0</v>
      </c>
      <c r="J49" s="401">
        <v>0</v>
      </c>
      <c r="K49" s="401">
        <v>0</v>
      </c>
      <c r="L49" s="401">
        <v>0</v>
      </c>
      <c r="M49" s="401">
        <v>2.9994822023995873</v>
      </c>
      <c r="N49" s="401">
        <v>1.2565700000000002</v>
      </c>
      <c r="O49" s="401">
        <v>10.787134008116682</v>
      </c>
      <c r="P49" s="401">
        <v>2.9994822023995873</v>
      </c>
      <c r="Q49" s="401">
        <v>1.2565700000000002</v>
      </c>
      <c r="R49" s="401">
        <v>10.787134008116682</v>
      </c>
      <c r="S49" s="396">
        <f t="shared" si="2"/>
        <v>7.5845866192227103</v>
      </c>
      <c r="T49" s="277"/>
      <c r="U49" s="277"/>
      <c r="V49" s="277"/>
      <c r="W49" s="3"/>
      <c r="X49" s="3"/>
      <c r="Y49" s="3"/>
      <c r="Z49" s="3"/>
      <c r="AA49" s="3"/>
      <c r="AB49" s="3"/>
      <c r="AC49" s="3"/>
      <c r="AD49" s="3"/>
    </row>
    <row r="50" spans="2:31">
      <c r="B50" s="456"/>
      <c r="C50" s="393" t="s">
        <v>454</v>
      </c>
      <c r="D50" s="401">
        <v>0</v>
      </c>
      <c r="E50" s="401">
        <v>0</v>
      </c>
      <c r="F50" s="401">
        <v>0</v>
      </c>
      <c r="G50" s="401">
        <v>0</v>
      </c>
      <c r="H50" s="401">
        <v>0</v>
      </c>
      <c r="I50" s="401">
        <v>0</v>
      </c>
      <c r="J50" s="401">
        <v>0</v>
      </c>
      <c r="K50" s="401">
        <v>0</v>
      </c>
      <c r="L50" s="401">
        <v>0</v>
      </c>
      <c r="M50" s="401">
        <v>10.798135928638514</v>
      </c>
      <c r="N50" s="401">
        <v>4.5236520000000011</v>
      </c>
      <c r="O50" s="401">
        <v>38.833682429220055</v>
      </c>
      <c r="P50" s="401">
        <v>10.798135928638514</v>
      </c>
      <c r="Q50" s="401">
        <v>4.5236520000000011</v>
      </c>
      <c r="R50" s="401">
        <v>38.833682429220055</v>
      </c>
      <c r="S50" s="396">
        <f t="shared" si="2"/>
        <v>7.5845866192227094</v>
      </c>
      <c r="T50" s="277"/>
      <c r="U50" s="277"/>
      <c r="V50" s="277"/>
      <c r="W50" s="3"/>
      <c r="X50" s="3"/>
      <c r="Y50" s="3"/>
      <c r="Z50" s="3"/>
      <c r="AA50" s="3"/>
      <c r="AB50" s="3"/>
      <c r="AC50" s="3"/>
      <c r="AD50" s="3"/>
    </row>
    <row r="51" spans="2:31">
      <c r="B51" s="403"/>
      <c r="C51" s="397"/>
      <c r="D51" s="390"/>
      <c r="E51" s="390"/>
      <c r="F51" s="390"/>
      <c r="G51" s="390"/>
      <c r="H51" s="390"/>
      <c r="I51" s="390"/>
      <c r="J51" s="390"/>
      <c r="K51" s="390"/>
      <c r="L51" s="390"/>
      <c r="M51" s="390"/>
      <c r="N51" s="390"/>
      <c r="O51" s="390"/>
      <c r="P51" s="390"/>
      <c r="Q51" s="390"/>
      <c r="R51" s="390"/>
      <c r="S51" s="404"/>
      <c r="U51" s="390"/>
      <c r="V51" s="390"/>
      <c r="W51" s="390"/>
      <c r="X51" s="390"/>
      <c r="Y51" s="390"/>
      <c r="Z51" s="390"/>
      <c r="AA51" s="390"/>
      <c r="AB51" s="390"/>
      <c r="AC51" s="390"/>
      <c r="AD51" s="390"/>
      <c r="AE51" s="390"/>
    </row>
    <row r="52" spans="2:31">
      <c r="B52" s="390"/>
      <c r="C52" s="397"/>
      <c r="D52" s="390"/>
      <c r="E52" s="390"/>
      <c r="F52" s="390"/>
      <c r="G52" s="390"/>
      <c r="H52" s="390"/>
      <c r="I52" s="390"/>
      <c r="J52" s="390"/>
      <c r="K52" s="390"/>
      <c r="L52" s="390"/>
      <c r="M52" s="390"/>
      <c r="N52" s="390"/>
      <c r="O52" s="390"/>
      <c r="P52" s="390"/>
      <c r="Q52" s="390"/>
      <c r="R52" s="390"/>
      <c r="S52" s="390"/>
      <c r="U52" s="390"/>
      <c r="V52" s="390"/>
      <c r="W52" s="390"/>
      <c r="X52" s="390"/>
      <c r="Y52" s="390"/>
      <c r="Z52" s="390"/>
      <c r="AA52" s="390"/>
      <c r="AB52" s="390"/>
      <c r="AC52" s="390"/>
      <c r="AD52" s="390"/>
      <c r="AE52" s="390"/>
    </row>
    <row r="53" spans="2:31">
      <c r="B53" s="458" t="s">
        <v>54</v>
      </c>
      <c r="C53" s="458"/>
      <c r="D53" s="458"/>
      <c r="E53" s="458"/>
      <c r="F53" s="458"/>
      <c r="G53" s="458"/>
      <c r="H53" s="458"/>
      <c r="I53" s="458"/>
      <c r="J53" s="458"/>
      <c r="K53" s="458"/>
      <c r="L53" s="458"/>
      <c r="M53" s="458"/>
      <c r="N53" s="458"/>
      <c r="O53" s="458"/>
      <c r="P53" s="458"/>
      <c r="Q53" s="458"/>
      <c r="R53" s="458"/>
      <c r="S53" s="458"/>
      <c r="U53" s="390"/>
      <c r="V53" s="390"/>
      <c r="W53" s="390"/>
      <c r="X53" s="390"/>
      <c r="Y53" s="390"/>
      <c r="Z53" s="390"/>
      <c r="AA53" s="390"/>
      <c r="AB53" s="390"/>
      <c r="AC53" s="390"/>
      <c r="AD53" s="390"/>
      <c r="AE53" s="390"/>
    </row>
    <row r="54" spans="2:31" s="3" customFormat="1" ht="12.75" customHeight="1">
      <c r="B54" s="466" t="s">
        <v>27</v>
      </c>
      <c r="C54" s="11" t="s">
        <v>444</v>
      </c>
      <c r="D54" s="459" t="s">
        <v>445</v>
      </c>
      <c r="E54" s="459"/>
      <c r="F54" s="460"/>
      <c r="G54" s="459" t="s">
        <v>446</v>
      </c>
      <c r="H54" s="459"/>
      <c r="I54" s="460"/>
      <c r="J54" s="459" t="s">
        <v>447</v>
      </c>
      <c r="K54" s="459"/>
      <c r="L54" s="460"/>
      <c r="M54" s="459" t="s">
        <v>448</v>
      </c>
      <c r="N54" s="459"/>
      <c r="O54" s="460"/>
      <c r="P54" s="459" t="s">
        <v>213</v>
      </c>
      <c r="Q54" s="459"/>
      <c r="R54" s="460"/>
      <c r="S54" s="159" t="s">
        <v>449</v>
      </c>
      <c r="U54" s="390"/>
      <c r="V54" s="390"/>
      <c r="W54" s="390"/>
      <c r="X54" s="390"/>
      <c r="Y54" s="390"/>
      <c r="Z54" s="390"/>
      <c r="AA54" s="390"/>
      <c r="AB54" s="390"/>
      <c r="AC54" s="390"/>
      <c r="AD54" s="390"/>
      <c r="AE54" s="390"/>
    </row>
    <row r="55" spans="2:31" s="3" customFormat="1" ht="12.95">
      <c r="B55" s="467"/>
      <c r="C55" s="391"/>
      <c r="D55" s="392">
        <v>2020</v>
      </c>
      <c r="E55" s="392">
        <v>2021</v>
      </c>
      <c r="F55" s="363">
        <v>2022</v>
      </c>
      <c r="G55" s="392">
        <v>2020</v>
      </c>
      <c r="H55" s="392">
        <v>2021</v>
      </c>
      <c r="I55" s="363">
        <v>2022</v>
      </c>
      <c r="J55" s="392">
        <v>2020</v>
      </c>
      <c r="K55" s="392">
        <v>2021</v>
      </c>
      <c r="L55" s="363">
        <v>2022</v>
      </c>
      <c r="M55" s="392">
        <v>2020</v>
      </c>
      <c r="N55" s="392">
        <v>2021</v>
      </c>
      <c r="O55" s="363">
        <v>2022</v>
      </c>
      <c r="P55" s="392">
        <v>2020</v>
      </c>
      <c r="Q55" s="392">
        <v>2021</v>
      </c>
      <c r="R55" s="363">
        <v>2022</v>
      </c>
      <c r="S55" s="364" t="s">
        <v>450</v>
      </c>
      <c r="U55" s="390"/>
      <c r="V55" s="390"/>
      <c r="W55" s="390"/>
      <c r="X55" s="390"/>
      <c r="Y55" s="390"/>
      <c r="Z55" s="390"/>
      <c r="AA55" s="390"/>
      <c r="AB55" s="390"/>
      <c r="AC55" s="390"/>
      <c r="AD55" s="390"/>
      <c r="AE55" s="390"/>
    </row>
    <row r="56" spans="2:31">
      <c r="B56" s="455" t="s">
        <v>55</v>
      </c>
      <c r="C56" s="393" t="s">
        <v>453</v>
      </c>
      <c r="D56" s="401">
        <v>1296.0637361479226</v>
      </c>
      <c r="E56" s="401">
        <v>1598.3793559431972</v>
      </c>
      <c r="F56" s="401">
        <v>1597.8189683449079</v>
      </c>
      <c r="G56" s="401">
        <v>748.13947228905238</v>
      </c>
      <c r="H56" s="401">
        <v>688.79607537470918</v>
      </c>
      <c r="I56" s="401">
        <v>451.96513490288652</v>
      </c>
      <c r="J56" s="401">
        <v>59.485075950357114</v>
      </c>
      <c r="K56" s="401">
        <v>95.842145088264999</v>
      </c>
      <c r="L56" s="401">
        <v>68.841439376509442</v>
      </c>
      <c r="M56" s="401">
        <v>125.22865421999823</v>
      </c>
      <c r="N56" s="401">
        <v>120.16555174882495</v>
      </c>
      <c r="O56" s="401">
        <v>93.203386881112579</v>
      </c>
      <c r="P56" s="401">
        <v>2228.9169386073318</v>
      </c>
      <c r="Q56" s="401">
        <v>2503.1831281549953</v>
      </c>
      <c r="R56" s="401">
        <v>2211.8289295054169</v>
      </c>
      <c r="S56" s="396">
        <f t="shared" ref="S56:S69" si="3">(R56-Q56)/(Q56)</f>
        <v>-0.1163934813128614</v>
      </c>
      <c r="T56" s="277"/>
      <c r="U56" s="277"/>
      <c r="V56" s="277"/>
      <c r="W56" s="3"/>
      <c r="X56" s="3"/>
      <c r="Y56" s="3"/>
      <c r="Z56" s="3"/>
      <c r="AA56" s="3"/>
      <c r="AB56" s="3"/>
      <c r="AC56" s="3"/>
      <c r="AD56" s="3"/>
    </row>
    <row r="57" spans="2:31">
      <c r="B57" s="455"/>
      <c r="C57" s="393" t="s">
        <v>454</v>
      </c>
      <c r="D57" s="401">
        <v>4665.8294501325208</v>
      </c>
      <c r="E57" s="401">
        <v>5754.1656813955096</v>
      </c>
      <c r="F57" s="401">
        <v>5752.1482860416691</v>
      </c>
      <c r="G57" s="401">
        <v>2693.3021002405885</v>
      </c>
      <c r="H57" s="401">
        <v>2479.6658713489528</v>
      </c>
      <c r="I57" s="401">
        <v>1627.0744856503914</v>
      </c>
      <c r="J57" s="401">
        <v>214.14627342128563</v>
      </c>
      <c r="K57" s="401">
        <v>345.03172231775397</v>
      </c>
      <c r="L57" s="401">
        <v>247.82918175543398</v>
      </c>
      <c r="M57" s="401">
        <v>450.82315519199364</v>
      </c>
      <c r="N57" s="401">
        <v>432.59598629576982</v>
      </c>
      <c r="O57" s="401">
        <v>335.53219277200532</v>
      </c>
      <c r="P57" s="401">
        <v>8024.1009789863947</v>
      </c>
      <c r="Q57" s="401">
        <v>9011.4592613579825</v>
      </c>
      <c r="R57" s="401">
        <v>7962.5841462195012</v>
      </c>
      <c r="S57" s="396">
        <f t="shared" si="3"/>
        <v>-0.11639348131286131</v>
      </c>
      <c r="T57" s="277"/>
      <c r="U57" s="277"/>
      <c r="V57" s="277"/>
      <c r="W57" s="3"/>
      <c r="X57" s="3"/>
      <c r="Y57" s="3"/>
      <c r="Z57" s="3"/>
      <c r="AA57" s="3"/>
      <c r="AB57" s="3"/>
      <c r="AC57" s="3"/>
      <c r="AD57" s="3"/>
    </row>
    <row r="58" spans="2:31">
      <c r="B58" s="371" t="s">
        <v>56</v>
      </c>
      <c r="C58" s="393" t="s">
        <v>472</v>
      </c>
      <c r="D58" s="401">
        <v>2670.5070100000016</v>
      </c>
      <c r="E58" s="401">
        <v>3277.2479500000018</v>
      </c>
      <c r="F58" s="401">
        <v>3281.7207299999959</v>
      </c>
      <c r="G58" s="401">
        <v>1195.59367</v>
      </c>
      <c r="H58" s="401">
        <v>1162.5889999999999</v>
      </c>
      <c r="I58" s="401">
        <v>904.23699999999997</v>
      </c>
      <c r="J58" s="401">
        <v>97.241</v>
      </c>
      <c r="K58" s="401">
        <v>154.9907</v>
      </c>
      <c r="L58" s="401">
        <v>162.47496000000001</v>
      </c>
      <c r="M58" s="401">
        <v>177.05064999999999</v>
      </c>
      <c r="N58" s="401">
        <v>191.50534999999999</v>
      </c>
      <c r="O58" s="401">
        <v>185.33429999999998</v>
      </c>
      <c r="P58" s="401">
        <v>4140.3923300000006</v>
      </c>
      <c r="Q58" s="401">
        <v>4786.3330000000005</v>
      </c>
      <c r="R58" s="401">
        <v>4533.7669899999973</v>
      </c>
      <c r="S58" s="396">
        <f t="shared" si="3"/>
        <v>-5.276816510677447E-2</v>
      </c>
      <c r="T58" s="277"/>
      <c r="U58" s="277"/>
      <c r="V58" s="277"/>
      <c r="W58" s="3"/>
      <c r="X58" s="3"/>
      <c r="Y58" s="3"/>
      <c r="Z58" s="3"/>
      <c r="AA58" s="3"/>
      <c r="AB58" s="3"/>
      <c r="AC58" s="3"/>
      <c r="AD58" s="3"/>
    </row>
    <row r="59" spans="2:31">
      <c r="B59" s="371" t="s">
        <v>57</v>
      </c>
      <c r="C59" s="393" t="s">
        <v>473</v>
      </c>
      <c r="D59" s="401">
        <v>48.532497061219907</v>
      </c>
      <c r="E59" s="401">
        <v>48.771999565769605</v>
      </c>
      <c r="F59" s="401">
        <v>48.68845035284005</v>
      </c>
      <c r="G59" s="401">
        <v>62.574726770596932</v>
      </c>
      <c r="H59" s="401">
        <v>59.333681439343735</v>
      </c>
      <c r="I59" s="401">
        <v>49.983039280950301</v>
      </c>
      <c r="J59" s="401">
        <v>61.17283445291298</v>
      </c>
      <c r="K59" s="401">
        <v>61.837352233563038</v>
      </c>
      <c r="L59" s="401">
        <v>42.370491660074535</v>
      </c>
      <c r="M59" s="401">
        <v>70.730412014865934</v>
      </c>
      <c r="N59" s="401">
        <v>62.747882369252316</v>
      </c>
      <c r="O59" s="401">
        <v>50.289334937522398</v>
      </c>
      <c r="P59" s="401">
        <v>53.952358941698321</v>
      </c>
      <c r="Q59" s="401">
        <v>52.340387892258498</v>
      </c>
      <c r="R59" s="401">
        <v>48.785677216848292</v>
      </c>
      <c r="S59" s="396">
        <f t="shared" si="3"/>
        <v>-6.7915252801096879E-2</v>
      </c>
      <c r="T59" s="277"/>
      <c r="U59" s="277"/>
      <c r="V59" s="277"/>
      <c r="W59" s="3"/>
      <c r="X59" s="3"/>
      <c r="Y59" s="3"/>
      <c r="Z59" s="3"/>
      <c r="AA59" s="3"/>
      <c r="AB59" s="3"/>
      <c r="AC59" s="3"/>
      <c r="AD59" s="3"/>
    </row>
    <row r="60" spans="2:31">
      <c r="B60" s="371" t="s">
        <v>58</v>
      </c>
      <c r="C60" s="393" t="s">
        <v>474</v>
      </c>
      <c r="D60" s="405">
        <v>0.40476190476190477</v>
      </c>
      <c r="E60" s="405">
        <v>0.47906976744186047</v>
      </c>
      <c r="F60" s="405">
        <v>0.55752212389380529</v>
      </c>
      <c r="G60" s="405">
        <v>0.2</v>
      </c>
      <c r="H60" s="405">
        <v>0.38709677419354838</v>
      </c>
      <c r="I60" s="405">
        <v>0.41666666666666669</v>
      </c>
      <c r="J60" s="405">
        <v>0.45454545454545453</v>
      </c>
      <c r="K60" s="405">
        <v>0.53333333333333333</v>
      </c>
      <c r="L60" s="405">
        <v>0.66666666666666663</v>
      </c>
      <c r="M60" s="405">
        <v>0.2</v>
      </c>
      <c r="N60" s="405">
        <v>0.3125</v>
      </c>
      <c r="O60" s="405">
        <v>0.3125</v>
      </c>
      <c r="P60" s="405">
        <v>0.35215946843853818</v>
      </c>
      <c r="Q60" s="405">
        <v>0.45454545454545453</v>
      </c>
      <c r="R60" s="405">
        <v>0.52365930599369082</v>
      </c>
      <c r="S60" s="396">
        <f t="shared" si="3"/>
        <v>0.15205047318611983</v>
      </c>
      <c r="T60" s="277"/>
      <c r="U60" s="277"/>
      <c r="V60" s="277"/>
      <c r="W60" s="3"/>
      <c r="X60" s="3"/>
      <c r="Y60" s="3"/>
      <c r="Z60" s="3"/>
      <c r="AA60" s="3"/>
      <c r="AB60" s="3"/>
      <c r="AC60" s="3"/>
      <c r="AD60" s="3"/>
    </row>
    <row r="61" spans="2:31">
      <c r="B61" s="371" t="s">
        <v>59</v>
      </c>
      <c r="C61" s="393" t="s">
        <v>475</v>
      </c>
      <c r="D61" s="394">
        <v>217.5</v>
      </c>
      <c r="E61" s="394">
        <v>215</v>
      </c>
      <c r="F61" s="394">
        <v>221</v>
      </c>
      <c r="G61" s="394">
        <v>65</v>
      </c>
      <c r="H61" s="394">
        <v>63.833333333333336</v>
      </c>
      <c r="I61" s="394">
        <v>61.166666666666664</v>
      </c>
      <c r="J61" s="394">
        <v>10.333333333333334</v>
      </c>
      <c r="K61" s="394">
        <v>13.25</v>
      </c>
      <c r="L61" s="394">
        <v>13.916666666666666</v>
      </c>
      <c r="M61" s="394">
        <v>15</v>
      </c>
      <c r="N61" s="394">
        <v>15</v>
      </c>
      <c r="O61" s="394">
        <v>16.416666666666668</v>
      </c>
      <c r="P61" s="394">
        <v>307.83333333333331</v>
      </c>
      <c r="Q61" s="394">
        <v>307.08333333333331</v>
      </c>
      <c r="R61" s="394">
        <v>312.5</v>
      </c>
      <c r="S61" s="396">
        <f t="shared" si="3"/>
        <v>1.763907734056994E-2</v>
      </c>
      <c r="T61" s="277"/>
      <c r="U61" s="277"/>
      <c r="V61" s="277"/>
      <c r="W61" s="3"/>
      <c r="X61" s="3"/>
      <c r="Y61" s="3"/>
      <c r="Z61" s="3"/>
      <c r="AA61" s="3"/>
      <c r="AB61" s="3"/>
      <c r="AC61" s="3"/>
      <c r="AD61" s="3"/>
    </row>
    <row r="62" spans="2:31">
      <c r="B62" s="371" t="s">
        <v>60</v>
      </c>
      <c r="C62" s="393" t="s">
        <v>475</v>
      </c>
      <c r="D62" s="394">
        <v>210</v>
      </c>
      <c r="E62" s="394">
        <v>215</v>
      </c>
      <c r="F62" s="394">
        <v>226</v>
      </c>
      <c r="G62" s="394">
        <v>65</v>
      </c>
      <c r="H62" s="394">
        <v>62</v>
      </c>
      <c r="I62" s="394">
        <v>60</v>
      </c>
      <c r="J62" s="394">
        <v>11</v>
      </c>
      <c r="K62" s="394">
        <v>15</v>
      </c>
      <c r="L62" s="394">
        <v>15</v>
      </c>
      <c r="M62" s="394">
        <v>15</v>
      </c>
      <c r="N62" s="394">
        <v>16</v>
      </c>
      <c r="O62" s="394">
        <v>16</v>
      </c>
      <c r="P62" s="394">
        <v>301</v>
      </c>
      <c r="Q62" s="394">
        <v>308</v>
      </c>
      <c r="R62" s="394">
        <v>317</v>
      </c>
      <c r="S62" s="396">
        <f t="shared" si="3"/>
        <v>2.922077922077922E-2</v>
      </c>
      <c r="T62" s="277"/>
      <c r="V62" s="277"/>
      <c r="W62" s="3"/>
      <c r="X62" s="3"/>
      <c r="Y62" s="3"/>
      <c r="Z62" s="3"/>
      <c r="AA62" s="3"/>
      <c r="AB62" s="3"/>
      <c r="AC62" s="3"/>
      <c r="AD62" s="3"/>
    </row>
    <row r="63" spans="2:31">
      <c r="B63" s="371" t="s">
        <v>61</v>
      </c>
      <c r="C63" s="393" t="s">
        <v>475</v>
      </c>
      <c r="D63" s="394">
        <v>16</v>
      </c>
      <c r="E63" s="394">
        <v>22</v>
      </c>
      <c r="F63" s="394">
        <v>22</v>
      </c>
      <c r="G63" s="394">
        <v>14</v>
      </c>
      <c r="H63" s="394">
        <v>10</v>
      </c>
      <c r="I63" s="394">
        <v>8</v>
      </c>
      <c r="J63" s="394">
        <v>2</v>
      </c>
      <c r="K63" s="394">
        <v>2</v>
      </c>
      <c r="L63" s="394">
        <v>2</v>
      </c>
      <c r="M63" s="394">
        <v>2</v>
      </c>
      <c r="N63" s="394">
        <v>2</v>
      </c>
      <c r="O63" s="394">
        <v>2</v>
      </c>
      <c r="P63" s="394">
        <v>34</v>
      </c>
      <c r="Q63" s="394">
        <v>36</v>
      </c>
      <c r="R63" s="394">
        <v>34</v>
      </c>
      <c r="S63" s="396">
        <f t="shared" si="3"/>
        <v>-5.5555555555555552E-2</v>
      </c>
      <c r="T63" s="277"/>
      <c r="V63" s="277"/>
      <c r="W63" s="3"/>
      <c r="X63" s="3"/>
      <c r="Y63" s="3"/>
      <c r="Z63" s="3"/>
      <c r="AA63" s="3"/>
      <c r="AB63" s="3"/>
      <c r="AC63" s="3"/>
      <c r="AD63" s="3"/>
    </row>
    <row r="64" spans="2:31">
      <c r="B64" s="371" t="s">
        <v>62</v>
      </c>
      <c r="C64" s="393" t="s">
        <v>475</v>
      </c>
      <c r="D64" s="394">
        <v>48</v>
      </c>
      <c r="E64" s="394">
        <v>31</v>
      </c>
      <c r="F64" s="394">
        <v>20</v>
      </c>
      <c r="G64" s="394">
        <v>12</v>
      </c>
      <c r="H64" s="394">
        <v>12</v>
      </c>
      <c r="I64" s="394">
        <v>12</v>
      </c>
      <c r="J64" s="394">
        <v>0</v>
      </c>
      <c r="K64" s="394">
        <v>0</v>
      </c>
      <c r="L64" s="394">
        <v>0</v>
      </c>
      <c r="M64" s="394">
        <v>10</v>
      </c>
      <c r="N64" s="394">
        <v>9</v>
      </c>
      <c r="O64" s="394">
        <v>5</v>
      </c>
      <c r="P64" s="394">
        <v>70</v>
      </c>
      <c r="Q64" s="394">
        <v>52</v>
      </c>
      <c r="R64" s="394">
        <v>37</v>
      </c>
      <c r="S64" s="396">
        <f t="shared" si="3"/>
        <v>-0.28846153846153844</v>
      </c>
      <c r="T64" s="277"/>
      <c r="V64" s="277"/>
      <c r="W64" s="3"/>
      <c r="X64" s="3"/>
      <c r="Y64" s="3"/>
      <c r="Z64" s="3"/>
      <c r="AA64" s="3"/>
      <c r="AB64" s="3"/>
      <c r="AC64" s="3"/>
      <c r="AD64" s="3"/>
    </row>
    <row r="65" spans="2:30">
      <c r="B65" s="371" t="s">
        <v>63</v>
      </c>
      <c r="C65" s="393" t="s">
        <v>475</v>
      </c>
      <c r="D65" s="394">
        <v>58</v>
      </c>
      <c r="E65" s="394">
        <v>65</v>
      </c>
      <c r="F65" s="394">
        <v>82</v>
      </c>
      <c r="G65" s="394">
        <v>13</v>
      </c>
      <c r="H65" s="394">
        <v>24</v>
      </c>
      <c r="I65" s="394">
        <v>25</v>
      </c>
      <c r="J65" s="394">
        <v>5</v>
      </c>
      <c r="K65" s="394">
        <v>8</v>
      </c>
      <c r="L65" s="394">
        <v>10</v>
      </c>
      <c r="M65" s="394">
        <v>3</v>
      </c>
      <c r="N65" s="394">
        <v>5</v>
      </c>
      <c r="O65" s="394">
        <v>5</v>
      </c>
      <c r="P65" s="394">
        <v>79</v>
      </c>
      <c r="Q65" s="394">
        <v>102</v>
      </c>
      <c r="R65" s="394">
        <v>122</v>
      </c>
      <c r="S65" s="396">
        <f t="shared" si="3"/>
        <v>0.19607843137254902</v>
      </c>
      <c r="T65" s="277"/>
      <c r="U65" s="304"/>
      <c r="V65" s="277"/>
      <c r="W65" s="3"/>
      <c r="X65" s="3"/>
      <c r="Y65" s="3"/>
      <c r="Z65" s="3"/>
      <c r="AA65" s="3"/>
      <c r="AB65" s="3"/>
      <c r="AC65" s="3"/>
      <c r="AD65" s="3"/>
    </row>
    <row r="66" spans="2:30">
      <c r="B66" s="371" t="s">
        <v>64</v>
      </c>
      <c r="C66" s="393" t="s">
        <v>475</v>
      </c>
      <c r="D66" s="394">
        <v>61</v>
      </c>
      <c r="E66" s="394">
        <v>59</v>
      </c>
      <c r="F66" s="394">
        <v>58</v>
      </c>
      <c r="G66" s="394">
        <v>26</v>
      </c>
      <c r="H66" s="394">
        <v>16</v>
      </c>
      <c r="I66" s="394">
        <v>15</v>
      </c>
      <c r="J66" s="394">
        <v>4</v>
      </c>
      <c r="K66" s="394">
        <v>5</v>
      </c>
      <c r="L66" s="394">
        <v>3</v>
      </c>
      <c r="M66" s="394">
        <v>0</v>
      </c>
      <c r="N66" s="394">
        <v>0</v>
      </c>
      <c r="O66" s="394">
        <v>4</v>
      </c>
      <c r="P66" s="394">
        <v>91</v>
      </c>
      <c r="Q66" s="394">
        <v>80</v>
      </c>
      <c r="R66" s="394">
        <v>80</v>
      </c>
      <c r="S66" s="396">
        <f t="shared" si="3"/>
        <v>0</v>
      </c>
      <c r="T66" s="277"/>
      <c r="U66" s="304"/>
      <c r="V66" s="277"/>
      <c r="W66" s="3"/>
      <c r="X66" s="3"/>
      <c r="Y66" s="3"/>
      <c r="Z66" s="3"/>
      <c r="AA66" s="3"/>
      <c r="AB66" s="3"/>
      <c r="AC66" s="3"/>
      <c r="AD66" s="3"/>
    </row>
    <row r="67" spans="2:30">
      <c r="B67" s="371" t="s">
        <v>65</v>
      </c>
      <c r="C67" s="393" t="s">
        <v>475</v>
      </c>
      <c r="D67" s="394">
        <v>27</v>
      </c>
      <c r="E67" s="394">
        <v>38</v>
      </c>
      <c r="F67" s="394">
        <v>44</v>
      </c>
      <c r="G67" s="394">
        <v>0</v>
      </c>
      <c r="H67" s="394">
        <v>0</v>
      </c>
      <c r="I67" s="394">
        <v>0</v>
      </c>
      <c r="J67" s="394">
        <v>0</v>
      </c>
      <c r="K67" s="394">
        <v>0</v>
      </c>
      <c r="L67" s="394">
        <v>0</v>
      </c>
      <c r="M67" s="394">
        <v>0</v>
      </c>
      <c r="N67" s="394">
        <v>0</v>
      </c>
      <c r="O67" s="394">
        <v>0</v>
      </c>
      <c r="P67" s="394">
        <v>27</v>
      </c>
      <c r="Q67" s="394">
        <v>58</v>
      </c>
      <c r="R67" s="394">
        <v>44</v>
      </c>
      <c r="S67" s="396">
        <f t="shared" si="3"/>
        <v>-0.2413793103448276</v>
      </c>
      <c r="T67" s="315"/>
      <c r="U67" s="304"/>
      <c r="V67" s="277"/>
      <c r="W67" s="3"/>
      <c r="X67" s="3"/>
      <c r="Y67" s="3"/>
      <c r="Z67" s="3"/>
      <c r="AA67" s="3"/>
      <c r="AB67" s="3"/>
      <c r="AC67" s="3"/>
      <c r="AD67" s="3"/>
    </row>
    <row r="68" spans="2:30">
      <c r="B68" s="371" t="s">
        <v>66</v>
      </c>
      <c r="C68" s="393" t="s">
        <v>475</v>
      </c>
      <c r="D68" s="406">
        <v>1136</v>
      </c>
      <c r="E68" s="406">
        <v>844</v>
      </c>
      <c r="F68" s="406">
        <v>1746</v>
      </c>
      <c r="G68" s="394">
        <v>486</v>
      </c>
      <c r="H68" s="394">
        <v>235</v>
      </c>
      <c r="I68" s="394">
        <v>593</v>
      </c>
      <c r="J68" s="394">
        <v>409</v>
      </c>
      <c r="K68" s="394">
        <v>521</v>
      </c>
      <c r="L68" s="394">
        <v>1279</v>
      </c>
      <c r="M68" s="394">
        <v>555</v>
      </c>
      <c r="N68" s="394">
        <v>305</v>
      </c>
      <c r="O68" s="394">
        <v>1351</v>
      </c>
      <c r="P68" s="394">
        <v>2586</v>
      </c>
      <c r="Q68" s="394">
        <v>1905</v>
      </c>
      <c r="R68" s="394">
        <v>4969</v>
      </c>
      <c r="S68" s="396">
        <f t="shared" si="3"/>
        <v>1.6083989501312337</v>
      </c>
      <c r="T68" s="317"/>
      <c r="U68" s="277"/>
      <c r="V68" s="277"/>
      <c r="W68" s="3"/>
      <c r="X68" s="3"/>
      <c r="Y68" s="3"/>
      <c r="Z68" s="3"/>
      <c r="AA68" s="3"/>
      <c r="AB68" s="3"/>
      <c r="AC68" s="3"/>
      <c r="AD68" s="3"/>
    </row>
    <row r="69" spans="2:30">
      <c r="B69" s="371" t="s">
        <v>67</v>
      </c>
      <c r="C69" s="393" t="s">
        <v>472</v>
      </c>
      <c r="D69" s="401">
        <v>1114.1199999999999</v>
      </c>
      <c r="E69" s="401">
        <v>880.18299999999999</v>
      </c>
      <c r="F69" s="401">
        <v>1676.01</v>
      </c>
      <c r="G69" s="401">
        <v>675.81700000000001</v>
      </c>
      <c r="H69" s="401">
        <v>398.40100000000001</v>
      </c>
      <c r="I69" s="401">
        <v>1237.0440000000001</v>
      </c>
      <c r="J69" s="401">
        <v>584.13599999999997</v>
      </c>
      <c r="K69" s="401">
        <v>1042.45</v>
      </c>
      <c r="L69" s="401">
        <v>3011.3690000000001</v>
      </c>
      <c r="M69" s="401">
        <v>900.59799999999996</v>
      </c>
      <c r="N69" s="401">
        <v>379.13659999999999</v>
      </c>
      <c r="O69" s="401">
        <v>1815.6632</v>
      </c>
      <c r="P69" s="401">
        <v>3274.6709999999998</v>
      </c>
      <c r="Q69" s="401">
        <v>2700.1705999999999</v>
      </c>
      <c r="R69" s="401">
        <v>7740.0861999999997</v>
      </c>
      <c r="S69" s="396">
        <f t="shared" si="3"/>
        <v>1.8665174711553412</v>
      </c>
      <c r="T69" s="277"/>
      <c r="U69" s="277"/>
      <c r="V69" s="277"/>
      <c r="W69" s="3"/>
      <c r="X69" s="3"/>
      <c r="Y69" s="3"/>
      <c r="Z69" s="3"/>
      <c r="AA69" s="3"/>
      <c r="AB69" s="3"/>
      <c r="AC69" s="3"/>
      <c r="AD69" s="3"/>
    </row>
    <row r="70" spans="2:30">
      <c r="B70" s="390"/>
      <c r="C70" s="397"/>
      <c r="D70" s="397"/>
      <c r="E70" s="397"/>
      <c r="F70" s="397"/>
      <c r="G70" s="397"/>
      <c r="H70" s="397"/>
      <c r="I70" s="397"/>
      <c r="J70" s="397"/>
      <c r="K70" s="397"/>
      <c r="L70" s="397"/>
      <c r="M70" s="397"/>
      <c r="N70" s="397"/>
      <c r="O70" s="397"/>
      <c r="P70" s="397"/>
      <c r="Q70" s="397"/>
      <c r="R70" s="397"/>
      <c r="S70" s="390"/>
      <c r="U70" s="390"/>
      <c r="V70" s="390"/>
      <c r="W70" s="390"/>
      <c r="X70" s="390"/>
      <c r="Y70" s="390"/>
      <c r="Z70" s="390"/>
      <c r="AA70" s="390"/>
      <c r="AB70" s="390"/>
      <c r="AC70" s="390"/>
      <c r="AD70" s="390"/>
    </row>
    <row r="71" spans="2:30">
      <c r="B71" s="390"/>
      <c r="C71" s="397"/>
      <c r="D71" s="390"/>
      <c r="E71" s="390"/>
      <c r="F71" s="390"/>
      <c r="G71" s="390"/>
      <c r="H71" s="390"/>
      <c r="I71" s="390"/>
      <c r="J71" s="390"/>
      <c r="K71" s="390"/>
      <c r="L71" s="390"/>
      <c r="M71" s="390"/>
      <c r="N71" s="390"/>
      <c r="O71" s="390"/>
      <c r="P71" s="390"/>
      <c r="Q71" s="390"/>
      <c r="R71" s="390"/>
      <c r="S71" s="390"/>
      <c r="U71" s="390"/>
      <c r="V71" s="390"/>
      <c r="W71" s="390"/>
      <c r="X71" s="390"/>
      <c r="Y71" s="390"/>
      <c r="Z71" s="390"/>
      <c r="AA71" s="390"/>
      <c r="AB71" s="390"/>
      <c r="AC71" s="390"/>
      <c r="AD71" s="390"/>
    </row>
    <row r="72" spans="2:30" ht="15">
      <c r="B72" s="458" t="s">
        <v>476</v>
      </c>
      <c r="C72" s="458"/>
      <c r="D72" s="458"/>
      <c r="E72" s="458"/>
      <c r="F72" s="458"/>
      <c r="G72" s="458"/>
      <c r="H72" s="458"/>
      <c r="I72" s="458"/>
      <c r="J72" s="458"/>
      <c r="K72" s="458"/>
      <c r="L72" s="458"/>
      <c r="M72" s="458"/>
      <c r="N72" s="458"/>
      <c r="O72" s="458"/>
      <c r="P72" s="458"/>
      <c r="Q72" s="458"/>
      <c r="R72" s="458"/>
      <c r="S72" s="458"/>
      <c r="U72" s="390"/>
      <c r="V72" s="390"/>
      <c r="W72" s="390"/>
      <c r="X72" s="390"/>
      <c r="Y72" s="390"/>
      <c r="Z72" s="390"/>
      <c r="AA72" s="390"/>
      <c r="AB72" s="390"/>
      <c r="AC72" s="390"/>
      <c r="AD72" s="390"/>
    </row>
    <row r="73" spans="2:30" s="3" customFormat="1" ht="12.95">
      <c r="B73" s="466" t="s">
        <v>27</v>
      </c>
      <c r="C73" s="11" t="s">
        <v>444</v>
      </c>
      <c r="D73" s="459" t="s">
        <v>445</v>
      </c>
      <c r="E73" s="459"/>
      <c r="F73" s="460"/>
      <c r="G73" s="459" t="s">
        <v>446</v>
      </c>
      <c r="H73" s="459"/>
      <c r="I73" s="460"/>
      <c r="J73" s="459" t="s">
        <v>447</v>
      </c>
      <c r="K73" s="459"/>
      <c r="L73" s="460"/>
      <c r="M73" s="459" t="s">
        <v>448</v>
      </c>
      <c r="N73" s="459"/>
      <c r="O73" s="460"/>
      <c r="P73" s="459" t="s">
        <v>213</v>
      </c>
      <c r="Q73" s="459"/>
      <c r="R73" s="460"/>
      <c r="S73" s="159" t="s">
        <v>449</v>
      </c>
      <c r="U73" s="390"/>
      <c r="V73" s="390"/>
      <c r="W73" s="390"/>
      <c r="X73" s="390"/>
      <c r="Y73" s="390"/>
      <c r="Z73" s="390"/>
      <c r="AA73" s="390"/>
      <c r="AB73" s="390"/>
      <c r="AC73" s="390"/>
      <c r="AD73" s="390"/>
    </row>
    <row r="74" spans="2:30" s="3" customFormat="1" ht="12.95">
      <c r="B74" s="467"/>
      <c r="C74" s="391"/>
      <c r="D74" s="392">
        <v>2020</v>
      </c>
      <c r="E74" s="392">
        <v>2021</v>
      </c>
      <c r="F74" s="363">
        <v>2022</v>
      </c>
      <c r="G74" s="392">
        <v>2020</v>
      </c>
      <c r="H74" s="392">
        <v>2021</v>
      </c>
      <c r="I74" s="363">
        <v>2022</v>
      </c>
      <c r="J74" s="392">
        <v>2020</v>
      </c>
      <c r="K74" s="392">
        <v>2021</v>
      </c>
      <c r="L74" s="363">
        <v>2022</v>
      </c>
      <c r="M74" s="392">
        <v>2020</v>
      </c>
      <c r="N74" s="392">
        <v>2021</v>
      </c>
      <c r="O74" s="363">
        <v>2022</v>
      </c>
      <c r="P74" s="392">
        <v>2020</v>
      </c>
      <c r="Q74" s="392">
        <v>2021</v>
      </c>
      <c r="R74" s="363">
        <v>2022</v>
      </c>
      <c r="S74" s="364" t="s">
        <v>450</v>
      </c>
      <c r="U74" s="390"/>
      <c r="V74" s="390"/>
      <c r="W74" s="390"/>
      <c r="X74" s="390"/>
      <c r="Y74" s="390"/>
      <c r="Z74" s="390"/>
      <c r="AA74" s="390"/>
      <c r="AB74" s="390"/>
      <c r="AC74" s="390"/>
      <c r="AD74" s="390"/>
    </row>
    <row r="75" spans="2:30" ht="15.6">
      <c r="B75" s="365" t="s">
        <v>477</v>
      </c>
      <c r="C75" s="393" t="s">
        <v>478</v>
      </c>
      <c r="D75" s="407">
        <v>3377.2278858879436</v>
      </c>
      <c r="E75" s="407">
        <v>3469.5498216647916</v>
      </c>
      <c r="F75" s="407">
        <v>3380.9947351234923</v>
      </c>
      <c r="G75" s="407">
        <v>1290.2220788886359</v>
      </c>
      <c r="H75" s="407">
        <v>1180.9584757841633</v>
      </c>
      <c r="I75" s="407">
        <v>1261.0488262448089</v>
      </c>
      <c r="J75" s="407">
        <v>265.87530401975204</v>
      </c>
      <c r="K75" s="407">
        <v>421.73699234985236</v>
      </c>
      <c r="L75" s="407">
        <v>860.97845665560283</v>
      </c>
      <c r="M75" s="407">
        <v>537.38707800058216</v>
      </c>
      <c r="N75" s="408" t="s">
        <v>479</v>
      </c>
      <c r="O75" s="407">
        <v>1688.1635004902168</v>
      </c>
      <c r="P75" s="407">
        <v>5470.7123467969122</v>
      </c>
      <c r="Q75" s="407">
        <v>5511.8275613894866</v>
      </c>
      <c r="R75" s="407">
        <v>7191.1855185141212</v>
      </c>
      <c r="S75" s="396">
        <f t="shared" ref="S75:S94" si="4">(R75-Q75)/(Q75)</f>
        <v>0.30468260090148436</v>
      </c>
      <c r="T75" s="3"/>
      <c r="U75" s="3"/>
      <c r="V75" s="277"/>
      <c r="W75" s="3"/>
      <c r="X75" s="3"/>
      <c r="Y75" s="3"/>
      <c r="Z75" s="3"/>
      <c r="AA75" s="3"/>
      <c r="AB75" s="3"/>
      <c r="AC75" s="3"/>
      <c r="AD75" s="3"/>
    </row>
    <row r="76" spans="2:30" ht="15.6">
      <c r="B76" s="455" t="s">
        <v>480</v>
      </c>
      <c r="C76" s="393" t="s">
        <v>481</v>
      </c>
      <c r="D76" s="407">
        <v>1.9819412475868214</v>
      </c>
      <c r="E76" s="407">
        <v>2.0994704180312391</v>
      </c>
      <c r="F76" s="407">
        <v>1.9267671948274641</v>
      </c>
      <c r="G76" s="407">
        <v>1.8728660135340427</v>
      </c>
      <c r="H76" s="407">
        <v>1.645438277571228</v>
      </c>
      <c r="I76" s="407">
        <v>1.7570491628374696</v>
      </c>
      <c r="J76" s="407">
        <v>1.068755932748354</v>
      </c>
      <c r="K76" s="407">
        <v>1.7107559902639156</v>
      </c>
      <c r="L76" s="407">
        <v>3.1728956560052919</v>
      </c>
      <c r="M76" s="407">
        <v>1.0765396810781325</v>
      </c>
      <c r="N76" s="407">
        <v>0.81286083928865227</v>
      </c>
      <c r="O76" s="407">
        <v>2.6775208375803405</v>
      </c>
      <c r="P76" s="407">
        <v>1.7417917254324451</v>
      </c>
      <c r="Q76" s="407">
        <v>1.7455722173576131</v>
      </c>
      <c r="R76" s="407">
        <v>2.1311589173524106</v>
      </c>
      <c r="S76" s="396">
        <f t="shared" si="4"/>
        <v>0.22089415502870757</v>
      </c>
      <c r="T76" s="266"/>
      <c r="U76" s="277"/>
      <c r="V76" s="277"/>
      <c r="W76" s="3"/>
      <c r="X76" s="3"/>
      <c r="Y76" s="3"/>
      <c r="Z76" s="3"/>
      <c r="AA76" s="3"/>
      <c r="AB76" s="3"/>
      <c r="AC76" s="3"/>
      <c r="AD76" s="3"/>
    </row>
    <row r="77" spans="2:30" ht="15.6">
      <c r="B77" s="455"/>
      <c r="C77" s="393" t="s">
        <v>482</v>
      </c>
      <c r="D77" s="407">
        <v>0.88874418049682724</v>
      </c>
      <c r="E77" s="407">
        <v>0.83912183344060154</v>
      </c>
      <c r="F77" s="407">
        <v>0.76915090332419722</v>
      </c>
      <c r="G77" s="407">
        <v>1.19575725568919</v>
      </c>
      <c r="H77" s="407">
        <v>0.89762781127967406</v>
      </c>
      <c r="I77" s="407">
        <v>1.0872234448853375</v>
      </c>
      <c r="J77" s="407">
        <v>0.82569970192469577</v>
      </c>
      <c r="K77" s="407">
        <v>0.99626937600527266</v>
      </c>
      <c r="L77" s="407">
        <v>1.7283910483065825</v>
      </c>
      <c r="M77" s="407">
        <v>10.139378830199664</v>
      </c>
      <c r="N77" s="408" t="s">
        <v>483</v>
      </c>
      <c r="O77" s="407">
        <v>31.28678531745599</v>
      </c>
      <c r="P77" s="407">
        <v>1.0412471158730323</v>
      </c>
      <c r="Q77" s="407">
        <v>0.93035891233690671</v>
      </c>
      <c r="R77" s="407">
        <v>1.17739162902301</v>
      </c>
      <c r="S77" s="396">
        <f t="shared" si="4"/>
        <v>0.26552410409612587</v>
      </c>
      <c r="T77" s="266"/>
      <c r="U77" s="277"/>
      <c r="V77" s="277"/>
      <c r="W77" s="3"/>
      <c r="X77" s="3"/>
      <c r="Y77" s="3"/>
      <c r="Z77" s="3"/>
      <c r="AA77" s="3"/>
      <c r="AB77" s="3"/>
      <c r="AC77" s="3"/>
      <c r="AD77" s="3"/>
    </row>
    <row r="78" spans="2:30" ht="15.6">
      <c r="B78" s="455"/>
      <c r="C78" s="393" t="s">
        <v>484</v>
      </c>
      <c r="D78" s="407">
        <v>0.94972662707759947</v>
      </c>
      <c r="E78" s="407">
        <v>0.88132287532020204</v>
      </c>
      <c r="F78" s="407">
        <v>0.74041898358657332</v>
      </c>
      <c r="G78" s="407">
        <v>1.4367729163570555</v>
      </c>
      <c r="H78" s="407">
        <v>1.0794073016825252</v>
      </c>
      <c r="I78" s="407">
        <v>1.1294799638778217</v>
      </c>
      <c r="J78" s="407">
        <v>1.536851468322266</v>
      </c>
      <c r="K78" s="407">
        <v>1.6591194092974104</v>
      </c>
      <c r="L78" s="407">
        <v>2.5100341703294298</v>
      </c>
      <c r="M78" s="407">
        <v>1.9684508351669676</v>
      </c>
      <c r="N78" s="408" t="s">
        <v>485</v>
      </c>
      <c r="O78" s="407">
        <v>6.4022161350280973</v>
      </c>
      <c r="P78" s="407">
        <v>1.1164719075095739</v>
      </c>
      <c r="Q78" s="407">
        <v>0.99451067713476227</v>
      </c>
      <c r="R78" s="407">
        <v>1.1433615372798962</v>
      </c>
      <c r="S78" s="396">
        <f t="shared" si="4"/>
        <v>0.14967246060543171</v>
      </c>
      <c r="T78" s="266"/>
      <c r="U78" s="277"/>
      <c r="V78" s="277"/>
      <c r="W78" s="3"/>
      <c r="X78" s="3"/>
      <c r="Y78" s="3"/>
      <c r="Z78" s="3"/>
      <c r="AA78" s="3"/>
      <c r="AB78" s="3"/>
      <c r="AC78" s="3"/>
      <c r="AD78" s="3"/>
    </row>
    <row r="79" spans="2:30" ht="15">
      <c r="B79" s="119" t="s">
        <v>486</v>
      </c>
      <c r="C79" s="119"/>
      <c r="D79" s="119"/>
      <c r="E79" s="119"/>
      <c r="F79" s="119"/>
      <c r="G79" s="119"/>
      <c r="H79" s="119"/>
      <c r="I79" s="119"/>
      <c r="J79" s="119"/>
      <c r="K79" s="119"/>
      <c r="L79" s="119"/>
      <c r="M79" s="119"/>
      <c r="N79" s="119"/>
      <c r="O79" s="119"/>
      <c r="P79" s="119"/>
      <c r="Q79" s="119"/>
      <c r="R79" s="119"/>
      <c r="S79" s="119"/>
      <c r="T79" s="266"/>
      <c r="U79" s="277"/>
      <c r="V79" s="277"/>
      <c r="W79" s="3"/>
      <c r="X79" s="3"/>
      <c r="Y79" s="3"/>
      <c r="Z79" s="3"/>
      <c r="AA79" s="3"/>
      <c r="AB79" s="3"/>
      <c r="AC79" s="3"/>
      <c r="AD79" s="3"/>
    </row>
    <row r="80" spans="2:30" ht="15.6">
      <c r="B80" s="368" t="s">
        <v>487</v>
      </c>
      <c r="C80" s="393" t="s">
        <v>488</v>
      </c>
      <c r="D80" s="407">
        <v>448.67162335293915</v>
      </c>
      <c r="E80" s="407">
        <v>506.7407462417911</v>
      </c>
      <c r="F80" s="407">
        <v>469.19009560249083</v>
      </c>
      <c r="G80" s="407">
        <v>438.10626325263638</v>
      </c>
      <c r="H80" s="407">
        <v>366.70845688316342</v>
      </c>
      <c r="I80" s="407">
        <v>307.82513453480863</v>
      </c>
      <c r="J80" s="407">
        <v>13.973502498752191</v>
      </c>
      <c r="K80" s="407">
        <v>22.331342602852573</v>
      </c>
      <c r="L80" s="407">
        <v>14.314500302603294</v>
      </c>
      <c r="M80" s="407">
        <v>131.00551530158216</v>
      </c>
      <c r="N80" s="408" t="s">
        <v>489</v>
      </c>
      <c r="O80" s="407">
        <v>116.42157781521558</v>
      </c>
      <c r="P80" s="407">
        <v>1031.7569044059107</v>
      </c>
      <c r="Q80" s="407">
        <v>1072.0063579004861</v>
      </c>
      <c r="R80" s="407">
        <v>907.75130825511758</v>
      </c>
      <c r="S80" s="396">
        <f t="shared" si="4"/>
        <v>-0.15322208533078149</v>
      </c>
      <c r="T80" s="266"/>
      <c r="U80" s="277"/>
      <c r="V80" s="277"/>
      <c r="W80" s="3"/>
      <c r="X80" s="3"/>
      <c r="Y80" s="3"/>
      <c r="Z80" s="3"/>
      <c r="AA80" s="3"/>
      <c r="AB80" s="3"/>
      <c r="AC80" s="3"/>
      <c r="AD80" s="3"/>
    </row>
    <row r="81" spans="2:31" ht="15.6">
      <c r="B81" s="368" t="s">
        <v>490</v>
      </c>
      <c r="C81" s="393" t="s">
        <v>488</v>
      </c>
      <c r="D81" s="407">
        <v>4468.252944023996</v>
      </c>
      <c r="E81" s="407">
        <v>4482.3219466349992</v>
      </c>
      <c r="F81" s="407">
        <v>4202.4549170969985</v>
      </c>
      <c r="G81" s="407">
        <v>706.54167259400003</v>
      </c>
      <c r="H81" s="407">
        <v>730.7274308829999</v>
      </c>
      <c r="I81" s="407">
        <v>653.77094616500028</v>
      </c>
      <c r="J81" s="407">
        <v>123.56382200400004</v>
      </c>
      <c r="K81" s="407">
        <v>103.66874242800006</v>
      </c>
      <c r="L81" s="407">
        <v>84.733353972000018</v>
      </c>
      <c r="M81" s="407">
        <v>688.36463212900014</v>
      </c>
      <c r="N81" s="407">
        <v>648.32432307600004</v>
      </c>
      <c r="O81" s="407">
        <v>730.97463667599982</v>
      </c>
      <c r="P81" s="407">
        <v>5986.7230707509925</v>
      </c>
      <c r="Q81" s="407">
        <v>5965.0424430219982</v>
      </c>
      <c r="R81" s="407">
        <v>5671.9338539099945</v>
      </c>
      <c r="S81" s="396">
        <f t="shared" si="4"/>
        <v>-4.9137720630116698E-2</v>
      </c>
      <c r="T81" s="266"/>
      <c r="U81" s="277"/>
      <c r="V81" s="277"/>
      <c r="W81" s="3"/>
      <c r="X81" s="3"/>
      <c r="Y81" s="3"/>
      <c r="Z81" s="3"/>
      <c r="AA81" s="3"/>
      <c r="AB81" s="3"/>
      <c r="AC81" s="3"/>
      <c r="AD81" s="3"/>
    </row>
    <row r="82" spans="2:31" ht="15.95">
      <c r="B82" s="368" t="s">
        <v>491</v>
      </c>
      <c r="C82" s="393" t="s">
        <v>488</v>
      </c>
      <c r="D82" s="407">
        <v>2663.8902625350047</v>
      </c>
      <c r="E82" s="407">
        <v>2735.8980754229988</v>
      </c>
      <c r="F82" s="407">
        <v>2404.8966395210005</v>
      </c>
      <c r="G82" s="407">
        <v>685.37681563600063</v>
      </c>
      <c r="H82" s="407">
        <v>711.25301890100013</v>
      </c>
      <c r="I82" s="407">
        <v>642.80269171000032</v>
      </c>
      <c r="J82" s="407">
        <v>95.851801521000013</v>
      </c>
      <c r="K82" s="407">
        <v>80.418649746999989</v>
      </c>
      <c r="L82" s="407">
        <v>65.729956353000006</v>
      </c>
      <c r="M82" s="407">
        <v>149.61556269900004</v>
      </c>
      <c r="N82" s="407">
        <v>166.07951941799999</v>
      </c>
      <c r="O82" s="407">
        <v>163.84302267499999</v>
      </c>
      <c r="P82" s="407">
        <v>3594.7344423910004</v>
      </c>
      <c r="Q82" s="407">
        <v>3693.6492634889996</v>
      </c>
      <c r="R82" s="407">
        <v>3277.2723102589994</v>
      </c>
      <c r="S82" s="396">
        <f t="shared" si="4"/>
        <v>-0.1127277994003938</v>
      </c>
      <c r="T82" s="266"/>
      <c r="U82" s="277"/>
      <c r="V82" s="277"/>
      <c r="W82" s="3"/>
      <c r="X82" s="3"/>
      <c r="Y82" s="3"/>
      <c r="Z82" s="3"/>
      <c r="AA82" s="3"/>
      <c r="AB82" s="3"/>
      <c r="AC82" s="3"/>
      <c r="AD82" s="3"/>
    </row>
    <row r="83" spans="2:31" ht="15.95">
      <c r="B83" s="368" t="s">
        <v>492</v>
      </c>
      <c r="C83" s="393" t="s">
        <v>488</v>
      </c>
      <c r="D83" s="407">
        <v>264.666</v>
      </c>
      <c r="E83" s="407">
        <v>226.911</v>
      </c>
      <c r="F83" s="407">
        <v>506.90800000000002</v>
      </c>
      <c r="G83" s="407">
        <v>166.739</v>
      </c>
      <c r="H83" s="407">
        <v>102.997</v>
      </c>
      <c r="I83" s="407">
        <v>310.42099999999999</v>
      </c>
      <c r="J83" s="407">
        <v>156.05000000000001</v>
      </c>
      <c r="K83" s="407">
        <v>318.98700000000002</v>
      </c>
      <c r="L83" s="407">
        <v>780.93399999999997</v>
      </c>
      <c r="M83" s="407">
        <v>256.76600000000002</v>
      </c>
      <c r="N83" s="407">
        <v>97.276939999999996</v>
      </c>
      <c r="O83" s="407">
        <v>1407.8988999999999</v>
      </c>
      <c r="P83" s="407">
        <v>844.221</v>
      </c>
      <c r="Q83" s="407">
        <v>746.17193999999995</v>
      </c>
      <c r="R83" s="407">
        <v>3006.1619000000005</v>
      </c>
      <c r="S83" s="396">
        <f t="shared" si="4"/>
        <v>3.0287790773799412</v>
      </c>
      <c r="T83" s="266"/>
      <c r="U83" s="277"/>
      <c r="V83" s="277"/>
      <c r="W83" s="3"/>
      <c r="X83" s="3"/>
      <c r="Y83" s="3"/>
      <c r="Z83" s="3"/>
      <c r="AA83" s="3"/>
      <c r="AB83" s="3"/>
      <c r="AC83" s="3"/>
      <c r="AD83" s="3"/>
    </row>
    <row r="84" spans="2:31" ht="15">
      <c r="B84" s="119" t="s">
        <v>493</v>
      </c>
      <c r="C84" s="119"/>
      <c r="D84" s="119"/>
      <c r="E84" s="119"/>
      <c r="F84" s="119"/>
      <c r="G84" s="119"/>
      <c r="H84" s="119"/>
      <c r="I84" s="119"/>
      <c r="J84" s="119"/>
      <c r="K84" s="119"/>
      <c r="L84" s="119"/>
      <c r="M84" s="119"/>
      <c r="N84" s="119"/>
      <c r="O84" s="119"/>
      <c r="P84" s="119"/>
      <c r="Q84" s="119"/>
      <c r="R84" s="119"/>
      <c r="S84" s="119"/>
      <c r="T84" s="266"/>
      <c r="U84" s="277"/>
      <c r="V84" s="277"/>
      <c r="W84" s="3"/>
      <c r="X84" s="3"/>
      <c r="Y84" s="3"/>
      <c r="Z84" s="3"/>
      <c r="AA84" s="3"/>
      <c r="AB84" s="3"/>
      <c r="AC84" s="3"/>
      <c r="AD84" s="3"/>
    </row>
    <row r="85" spans="2:31" ht="15.6">
      <c r="B85" s="368" t="s">
        <v>487</v>
      </c>
      <c r="C85" s="393" t="s">
        <v>481</v>
      </c>
      <c r="D85" s="407">
        <v>0.2633049432822413</v>
      </c>
      <c r="E85" s="407">
        <v>0.30663551787108539</v>
      </c>
      <c r="F85" s="407">
        <v>0.2673828725473662</v>
      </c>
      <c r="G85" s="407">
        <v>0.63594813961719743</v>
      </c>
      <c r="H85" s="407">
        <v>0.51093763585885343</v>
      </c>
      <c r="I85" s="407">
        <v>0.42890004231265061</v>
      </c>
      <c r="J85" s="407">
        <v>5.6170180046906056E-2</v>
      </c>
      <c r="K85" s="407">
        <v>9.0586025939062245E-2</v>
      </c>
      <c r="L85" s="407">
        <v>5.2752093245678158E-2</v>
      </c>
      <c r="M85" s="407">
        <v>0.26244143455583591</v>
      </c>
      <c r="N85" s="408" t="s">
        <v>494</v>
      </c>
      <c r="O85" s="407">
        <v>0.18465107227688654</v>
      </c>
      <c r="P85" s="407">
        <v>0.32849572867858973</v>
      </c>
      <c r="Q85" s="407">
        <v>0.33949982911114152</v>
      </c>
      <c r="R85" s="407">
        <v>0.26901854921494778</v>
      </c>
      <c r="S85" s="396">
        <f t="shared" si="4"/>
        <v>-0.20760328534103736</v>
      </c>
      <c r="T85" s="266"/>
      <c r="U85" s="277"/>
      <c r="V85" s="277"/>
      <c r="W85" s="3"/>
      <c r="X85" s="3"/>
      <c r="Y85" s="3"/>
      <c r="Z85" s="3"/>
      <c r="AA85" s="3"/>
      <c r="AB85" s="3"/>
      <c r="AC85" s="3"/>
      <c r="AD85" s="3"/>
    </row>
    <row r="86" spans="2:31" ht="15.95">
      <c r="B86" s="368" t="s">
        <v>491</v>
      </c>
      <c r="C86" s="393" t="s">
        <v>481</v>
      </c>
      <c r="D86" s="407">
        <v>1.5633158817693691</v>
      </c>
      <c r="E86" s="407">
        <v>1.6555280573383082</v>
      </c>
      <c r="F86" s="407">
        <v>1.3705067043858103</v>
      </c>
      <c r="G86" s="407">
        <v>0.99488217220288877</v>
      </c>
      <c r="H86" s="407">
        <v>0.99099415122169865</v>
      </c>
      <c r="I86" s="407">
        <v>0.89563219744789579</v>
      </c>
      <c r="J86" s="407">
        <v>0.38530160564508836</v>
      </c>
      <c r="K86" s="407">
        <v>0.32621441628124725</v>
      </c>
      <c r="L86" s="407">
        <v>0.24222939769243759</v>
      </c>
      <c r="M86" s="407">
        <v>0.2997226705777476</v>
      </c>
      <c r="N86" s="407">
        <v>0.3071086944754608</v>
      </c>
      <c r="O86" s="407">
        <v>0.25986411101594775</v>
      </c>
      <c r="P86" s="407">
        <v>1.1445088518590492</v>
      </c>
      <c r="Q86" s="407">
        <v>1.1697629258532969</v>
      </c>
      <c r="R86" s="407">
        <v>0.97124293214503976</v>
      </c>
      <c r="S86" s="396">
        <f t="shared" si="4"/>
        <v>-0.16970959612473993</v>
      </c>
      <c r="T86" s="266"/>
      <c r="U86" s="277"/>
      <c r="V86" s="277"/>
      <c r="W86" s="3"/>
      <c r="X86" s="3"/>
      <c r="Y86" s="3"/>
      <c r="Z86" s="3"/>
      <c r="AA86" s="3"/>
      <c r="AB86" s="3"/>
      <c r="AC86" s="3"/>
      <c r="AD86" s="3"/>
    </row>
    <row r="87" spans="2:31" ht="15.95">
      <c r="B87" s="368" t="s">
        <v>492</v>
      </c>
      <c r="C87" s="393" t="s">
        <v>481</v>
      </c>
      <c r="D87" s="407">
        <v>0.15532042253521128</v>
      </c>
      <c r="E87" s="407">
        <v>0.13730684282184458</v>
      </c>
      <c r="F87" s="407">
        <v>0.2888776178942869</v>
      </c>
      <c r="G87" s="407">
        <v>0.24203570171395805</v>
      </c>
      <c r="H87" s="407">
        <v>0.14350649049067643</v>
      </c>
      <c r="I87" s="407">
        <v>0.43251692307692302</v>
      </c>
      <c r="J87" s="407">
        <v>0.62728414705636049</v>
      </c>
      <c r="K87" s="407">
        <v>1.2939555480436067</v>
      </c>
      <c r="L87" s="407">
        <v>2.8779141650671782</v>
      </c>
      <c r="M87" s="407">
        <v>0.51437557594454908</v>
      </c>
      <c r="N87" s="407">
        <v>0.17988126501484727</v>
      </c>
      <c r="O87" s="407">
        <v>2.2330056542875041</v>
      </c>
      <c r="P87" s="407">
        <v>0.26878714489480571</v>
      </c>
      <c r="Q87" s="407">
        <v>0.23630946239317455</v>
      </c>
      <c r="R87" s="407">
        <v>0.8908974359924221</v>
      </c>
      <c r="S87" s="396">
        <f t="shared" si="4"/>
        <v>2.7700455452356629</v>
      </c>
      <c r="T87" s="266"/>
      <c r="U87" s="277"/>
      <c r="V87" s="277"/>
      <c r="W87" s="3"/>
      <c r="X87" s="3"/>
      <c r="Y87" s="3"/>
      <c r="Z87" s="3"/>
      <c r="AA87" s="3"/>
      <c r="AB87" s="3"/>
      <c r="AC87" s="3"/>
      <c r="AD87" s="3"/>
    </row>
    <row r="88" spans="2:31" ht="15">
      <c r="B88" s="119" t="s">
        <v>495</v>
      </c>
      <c r="C88" s="119"/>
      <c r="D88" s="119"/>
      <c r="E88" s="119"/>
      <c r="F88" s="119"/>
      <c r="G88" s="119"/>
      <c r="H88" s="119"/>
      <c r="I88" s="119"/>
      <c r="J88" s="119"/>
      <c r="K88" s="119"/>
      <c r="L88" s="119"/>
      <c r="M88" s="119"/>
      <c r="N88" s="119"/>
      <c r="O88" s="119"/>
      <c r="P88" s="119"/>
      <c r="Q88" s="119"/>
      <c r="R88" s="119"/>
      <c r="S88" s="119"/>
      <c r="T88" s="266"/>
      <c r="U88" s="277"/>
      <c r="V88" s="277"/>
      <c r="W88" s="3"/>
      <c r="X88" s="3"/>
      <c r="Y88" s="3"/>
      <c r="Z88" s="3"/>
      <c r="AA88" s="3"/>
      <c r="AB88" s="3"/>
      <c r="AC88" s="3"/>
      <c r="AD88" s="3"/>
    </row>
    <row r="89" spans="2:31" ht="15.6">
      <c r="B89" s="371" t="s">
        <v>496</v>
      </c>
      <c r="C89" s="393" t="s">
        <v>488</v>
      </c>
      <c r="D89" s="407">
        <v>323.62651975492184</v>
      </c>
      <c r="E89" s="407">
        <v>404.82772146429483</v>
      </c>
      <c r="F89" s="407">
        <v>390.08070552810977</v>
      </c>
      <c r="G89" s="407">
        <v>187.36110657921157</v>
      </c>
      <c r="H89" s="407">
        <v>167.24817857863943</v>
      </c>
      <c r="I89" s="407">
        <v>109.28534322818146</v>
      </c>
      <c r="J89" s="407">
        <v>14.45661262975219</v>
      </c>
      <c r="K89" s="407">
        <v>23.211294238852563</v>
      </c>
      <c r="L89" s="407">
        <v>15.538618821649731</v>
      </c>
      <c r="M89" s="407">
        <v>32.500633365860985</v>
      </c>
      <c r="N89" s="407">
        <v>32.542108939160087</v>
      </c>
      <c r="O89" s="407">
        <v>22.669082121218032</v>
      </c>
      <c r="P89" s="407">
        <v>557.94487232974768</v>
      </c>
      <c r="Q89" s="407">
        <v>627.82930322094944</v>
      </c>
      <c r="R89" s="407">
        <v>537.5737496991577</v>
      </c>
      <c r="S89" s="396">
        <f t="shared" si="4"/>
        <v>-0.14375810918470058</v>
      </c>
      <c r="T89" s="266"/>
      <c r="V89" s="277"/>
      <c r="W89" s="3"/>
      <c r="X89" s="3"/>
      <c r="Y89" s="3"/>
      <c r="Z89" s="3"/>
      <c r="AA89" s="3"/>
      <c r="AB89" s="3"/>
      <c r="AC89" s="3"/>
      <c r="AD89" s="3"/>
    </row>
    <row r="90" spans="2:31" ht="15.6">
      <c r="B90" s="371" t="s">
        <v>497</v>
      </c>
      <c r="C90" s="393" t="s">
        <v>488</v>
      </c>
      <c r="D90" s="407">
        <v>264.666</v>
      </c>
      <c r="E90" s="407">
        <v>226.911</v>
      </c>
      <c r="F90" s="407">
        <v>506.90800000000002</v>
      </c>
      <c r="G90" s="407">
        <v>166.739</v>
      </c>
      <c r="H90" s="407">
        <v>102.997</v>
      </c>
      <c r="I90" s="407">
        <v>310.42099999999999</v>
      </c>
      <c r="J90" s="407">
        <v>156.05000000000001</v>
      </c>
      <c r="K90" s="407">
        <v>318.98700000000002</v>
      </c>
      <c r="L90" s="407">
        <v>780.93399999999997</v>
      </c>
      <c r="M90" s="407">
        <v>256.76600000000002</v>
      </c>
      <c r="N90" s="407">
        <v>97.276939999999996</v>
      </c>
      <c r="O90" s="407">
        <v>1407.8988999999999</v>
      </c>
      <c r="P90" s="407">
        <v>844.221</v>
      </c>
      <c r="Q90" s="407">
        <v>746.17193999999995</v>
      </c>
      <c r="R90" s="407">
        <v>3006.1619000000005</v>
      </c>
      <c r="S90" s="396">
        <f t="shared" si="4"/>
        <v>3.0287790773799412</v>
      </c>
      <c r="T90" s="266"/>
      <c r="V90" s="277"/>
      <c r="W90" s="3"/>
      <c r="X90" s="3"/>
      <c r="Y90" s="3"/>
      <c r="Z90" s="3"/>
      <c r="AA90" s="3"/>
      <c r="AB90" s="3"/>
      <c r="AC90" s="3"/>
      <c r="AD90" s="3"/>
    </row>
    <row r="91" spans="2:31" ht="15.6">
      <c r="B91" s="371" t="s">
        <v>498</v>
      </c>
      <c r="C91" s="393" t="s">
        <v>488</v>
      </c>
      <c r="D91" s="407">
        <v>2407.5604394290012</v>
      </c>
      <c r="E91" s="407">
        <v>2391.3525750629988</v>
      </c>
      <c r="F91" s="407">
        <v>2132.1407766239995</v>
      </c>
      <c r="G91" s="407">
        <v>621.09418271599975</v>
      </c>
      <c r="H91" s="407">
        <v>636.13751702299942</v>
      </c>
      <c r="I91" s="407">
        <v>578.91553543400005</v>
      </c>
      <c r="J91" s="407">
        <v>95.368691390000023</v>
      </c>
      <c r="K91" s="407">
        <v>79.538698111000002</v>
      </c>
      <c r="L91" s="407">
        <v>63.65785741200002</v>
      </c>
      <c r="M91" s="407">
        <v>140.63451711300004</v>
      </c>
      <c r="N91" s="407">
        <v>156.66771575999999</v>
      </c>
      <c r="O91" s="407">
        <v>156.99670576700001</v>
      </c>
      <c r="P91" s="407">
        <v>3264.6578306480005</v>
      </c>
      <c r="Q91" s="407">
        <v>3263.6965059570002</v>
      </c>
      <c r="R91" s="407">
        <v>2931.710875237</v>
      </c>
      <c r="S91" s="396">
        <f t="shared" si="4"/>
        <v>-0.1017207421443905</v>
      </c>
      <c r="T91" s="266"/>
      <c r="V91" s="277"/>
      <c r="W91" s="3"/>
      <c r="X91" s="3"/>
      <c r="Y91" s="3"/>
      <c r="Z91" s="3"/>
      <c r="AA91" s="3"/>
      <c r="AB91" s="3"/>
      <c r="AC91" s="3"/>
      <c r="AD91" s="3"/>
    </row>
    <row r="92" spans="2:31" ht="15.6">
      <c r="B92" s="371" t="s">
        <v>499</v>
      </c>
      <c r="C92" s="393" t="s">
        <v>488</v>
      </c>
      <c r="D92" s="407">
        <v>368.76900261227178</v>
      </c>
      <c r="E92" s="407">
        <v>434.18989197646476</v>
      </c>
      <c r="F92" s="407">
        <v>343.4678964979031</v>
      </c>
      <c r="G92" s="407">
        <v>220.19495054267793</v>
      </c>
      <c r="H92" s="407">
        <v>269.74190630740634</v>
      </c>
      <c r="I92" s="407">
        <v>248.86915465522793</v>
      </c>
      <c r="J92" s="407">
        <v>0</v>
      </c>
      <c r="K92" s="407">
        <v>0</v>
      </c>
      <c r="L92" s="407">
        <v>0</v>
      </c>
      <c r="M92" s="407">
        <v>96.269133640929113</v>
      </c>
      <c r="N92" s="408" t="s">
        <v>500</v>
      </c>
      <c r="O92" s="407">
        <v>88.11113749759275</v>
      </c>
      <c r="P92" s="407">
        <v>685.23308679587763</v>
      </c>
      <c r="Q92" s="407">
        <v>842.10486883613908</v>
      </c>
      <c r="R92" s="407">
        <v>680.44818865072409</v>
      </c>
      <c r="S92" s="396">
        <f t="shared" si="4"/>
        <v>-0.19196739761027429</v>
      </c>
      <c r="T92" s="266"/>
      <c r="V92" s="277"/>
      <c r="W92" s="3"/>
      <c r="X92" s="3"/>
      <c r="Y92" s="3"/>
      <c r="Z92" s="3"/>
      <c r="AA92" s="3"/>
      <c r="AB92" s="3"/>
      <c r="AC92" s="3"/>
      <c r="AD92" s="3"/>
    </row>
    <row r="93" spans="2:31" ht="15.6">
      <c r="B93" s="365" t="s">
        <v>501</v>
      </c>
      <c r="C93" s="393" t="s">
        <v>488</v>
      </c>
      <c r="D93" s="407">
        <v>49.248564880999986</v>
      </c>
      <c r="E93" s="407">
        <v>63.966715890000017</v>
      </c>
      <c r="F93" s="407">
        <v>79.56336753000005</v>
      </c>
      <c r="G93" s="407">
        <v>14.602127072000002</v>
      </c>
      <c r="H93" s="407">
        <v>19.719794648000001</v>
      </c>
      <c r="I93" s="407">
        <v>22.891094275999997</v>
      </c>
      <c r="J93" s="407">
        <v>0</v>
      </c>
      <c r="K93" s="407">
        <v>2.6265105809999998</v>
      </c>
      <c r="L93" s="407">
        <v>2.9038661969999997</v>
      </c>
      <c r="M93" s="407">
        <v>52.485153600000004</v>
      </c>
      <c r="N93" s="407">
        <v>43.744712000000007</v>
      </c>
      <c r="O93" s="407">
        <v>47.272544000000003</v>
      </c>
      <c r="P93" s="407">
        <v>116.335845553</v>
      </c>
      <c r="Q93" s="407">
        <v>130.05773311900001</v>
      </c>
      <c r="R93" s="407">
        <v>152.63087200300006</v>
      </c>
      <c r="S93" s="396">
        <f t="shared" si="4"/>
        <v>0.17356245063372069</v>
      </c>
      <c r="T93" s="266"/>
      <c r="U93" s="277"/>
      <c r="V93" s="277"/>
      <c r="W93" s="3"/>
      <c r="X93" s="3"/>
      <c r="Y93" s="3"/>
      <c r="Z93" s="3"/>
      <c r="AA93" s="3"/>
      <c r="AB93" s="3"/>
      <c r="AC93" s="3"/>
      <c r="AD93" s="3"/>
    </row>
    <row r="94" spans="2:31" ht="15.6">
      <c r="B94" s="365" t="s">
        <v>502</v>
      </c>
      <c r="C94" s="393" t="s">
        <v>488</v>
      </c>
      <c r="D94" s="407">
        <v>68.900000000000006</v>
      </c>
      <c r="E94" s="407">
        <v>86</v>
      </c>
      <c r="F94" s="407">
        <v>85.00542999999999</v>
      </c>
      <c r="G94" s="407">
        <v>0</v>
      </c>
      <c r="H94" s="407">
        <v>0</v>
      </c>
      <c r="I94" s="407">
        <v>0</v>
      </c>
      <c r="J94" s="407">
        <v>0</v>
      </c>
      <c r="K94" s="407">
        <v>0</v>
      </c>
      <c r="L94" s="407">
        <v>0</v>
      </c>
      <c r="M94" s="407">
        <v>45.87</v>
      </c>
      <c r="N94" s="407">
        <v>43.896000000000001</v>
      </c>
      <c r="O94" s="407">
        <v>94.378</v>
      </c>
      <c r="P94" s="407">
        <v>114.77</v>
      </c>
      <c r="Q94" s="407">
        <v>129.89599999999999</v>
      </c>
      <c r="R94" s="407">
        <v>179.38343</v>
      </c>
      <c r="S94" s="396">
        <f t="shared" si="4"/>
        <v>0.38097732031779286</v>
      </c>
      <c r="T94" s="266"/>
      <c r="U94" s="277"/>
      <c r="V94" s="277"/>
      <c r="W94" s="3"/>
      <c r="X94" s="3"/>
      <c r="Y94" s="3"/>
      <c r="Z94" s="3"/>
      <c r="AA94" s="3"/>
      <c r="AB94" s="3"/>
      <c r="AC94" s="3"/>
      <c r="AD94" s="3"/>
    </row>
    <row r="95" spans="2:31">
      <c r="B95" s="390"/>
      <c r="C95" s="397"/>
      <c r="D95" s="397"/>
      <c r="E95" s="397"/>
      <c r="F95" s="397"/>
      <c r="G95" s="397"/>
      <c r="H95" s="397"/>
      <c r="I95" s="397"/>
      <c r="J95" s="397"/>
      <c r="K95" s="397"/>
      <c r="L95" s="397"/>
      <c r="M95" s="397"/>
      <c r="N95" s="397"/>
      <c r="O95" s="397"/>
      <c r="P95" s="397"/>
      <c r="Q95" s="397"/>
      <c r="R95" s="397"/>
      <c r="S95" s="390"/>
      <c r="U95" s="3"/>
      <c r="V95" s="3"/>
      <c r="W95" s="3"/>
      <c r="X95" s="3"/>
      <c r="Y95" s="3"/>
      <c r="Z95" s="3"/>
      <c r="AA95" s="3"/>
      <c r="AB95" s="3"/>
      <c r="AC95" s="3"/>
      <c r="AD95" s="3"/>
      <c r="AE95" s="3"/>
    </row>
    <row r="96" spans="2:31">
      <c r="B96" s="390"/>
      <c r="C96" s="397"/>
      <c r="D96" s="390"/>
      <c r="E96" s="390"/>
      <c r="F96" s="390"/>
      <c r="G96" s="390"/>
      <c r="H96" s="390"/>
      <c r="I96" s="390"/>
      <c r="J96" s="390"/>
      <c r="K96" s="390"/>
      <c r="L96" s="390"/>
      <c r="M96" s="390"/>
      <c r="N96" s="390"/>
      <c r="O96" s="390"/>
      <c r="P96" s="390"/>
      <c r="Q96" s="390"/>
      <c r="R96" s="390"/>
      <c r="S96" s="390"/>
      <c r="U96" s="3"/>
      <c r="V96" s="3"/>
      <c r="W96" s="3"/>
      <c r="X96" s="3"/>
      <c r="Y96" s="3"/>
      <c r="Z96" s="3"/>
      <c r="AA96" s="3"/>
      <c r="AB96" s="3"/>
      <c r="AC96" s="3"/>
      <c r="AD96" s="3"/>
      <c r="AE96" s="3"/>
    </row>
    <row r="97" spans="2:31">
      <c r="B97" s="458" t="s">
        <v>84</v>
      </c>
      <c r="C97" s="458"/>
      <c r="D97" s="458"/>
      <c r="E97" s="458"/>
      <c r="F97" s="458"/>
      <c r="G97" s="458"/>
      <c r="H97" s="458"/>
      <c r="I97" s="458"/>
      <c r="J97" s="458"/>
      <c r="K97" s="458"/>
      <c r="L97" s="458"/>
      <c r="M97" s="458"/>
      <c r="N97" s="458"/>
      <c r="O97" s="458"/>
      <c r="P97" s="458"/>
      <c r="Q97" s="458"/>
      <c r="R97" s="458"/>
      <c r="S97" s="458"/>
      <c r="U97" s="3"/>
      <c r="V97" s="3"/>
      <c r="W97" s="3"/>
      <c r="X97" s="3"/>
      <c r="Y97" s="3"/>
      <c r="Z97" s="3"/>
      <c r="AA97" s="3"/>
      <c r="AB97" s="3"/>
      <c r="AC97" s="3"/>
      <c r="AD97" s="3"/>
      <c r="AE97" s="3"/>
    </row>
    <row r="98" spans="2:31" s="3" customFormat="1" ht="12.95">
      <c r="B98" s="466" t="s">
        <v>27</v>
      </c>
      <c r="C98" s="11" t="s">
        <v>444</v>
      </c>
      <c r="D98" s="459" t="s">
        <v>445</v>
      </c>
      <c r="E98" s="459"/>
      <c r="F98" s="460"/>
      <c r="G98" s="459" t="s">
        <v>446</v>
      </c>
      <c r="H98" s="459"/>
      <c r="I98" s="460"/>
      <c r="J98" s="459" t="s">
        <v>447</v>
      </c>
      <c r="K98" s="459"/>
      <c r="L98" s="460"/>
      <c r="M98" s="459" t="s">
        <v>448</v>
      </c>
      <c r="N98" s="459"/>
      <c r="O98" s="460"/>
      <c r="P98" s="459" t="s">
        <v>213</v>
      </c>
      <c r="Q98" s="459"/>
      <c r="R98" s="460"/>
      <c r="S98" s="159" t="s">
        <v>449</v>
      </c>
    </row>
    <row r="99" spans="2:31" s="3" customFormat="1" ht="12.95">
      <c r="B99" s="467"/>
      <c r="C99" s="391"/>
      <c r="D99" s="392">
        <v>2020</v>
      </c>
      <c r="E99" s="392">
        <v>2021</v>
      </c>
      <c r="F99" s="363">
        <v>2022</v>
      </c>
      <c r="G99" s="392">
        <v>2020</v>
      </c>
      <c r="H99" s="392">
        <v>2021</v>
      </c>
      <c r="I99" s="363">
        <v>2022</v>
      </c>
      <c r="J99" s="392">
        <v>2020</v>
      </c>
      <c r="K99" s="392">
        <v>2021</v>
      </c>
      <c r="L99" s="363">
        <v>2022</v>
      </c>
      <c r="M99" s="392">
        <v>2020</v>
      </c>
      <c r="N99" s="392">
        <v>2021</v>
      </c>
      <c r="O99" s="363">
        <v>2022</v>
      </c>
      <c r="P99" s="392">
        <v>2020</v>
      </c>
      <c r="Q99" s="392">
        <v>2021</v>
      </c>
      <c r="R99" s="363">
        <v>2022</v>
      </c>
      <c r="S99" s="364" t="s">
        <v>450</v>
      </c>
    </row>
    <row r="100" spans="2:31" ht="15.6">
      <c r="B100" s="365" t="s">
        <v>85</v>
      </c>
      <c r="C100" s="393" t="s">
        <v>503</v>
      </c>
      <c r="D100" s="402">
        <v>13489.53</v>
      </c>
      <c r="E100" s="402">
        <v>17009</v>
      </c>
      <c r="F100" s="402">
        <v>22235</v>
      </c>
      <c r="G100" s="402">
        <v>11267.14</v>
      </c>
      <c r="H100" s="402">
        <v>7976.37</v>
      </c>
      <c r="I100" s="402">
        <v>6612.74</v>
      </c>
      <c r="J100" s="401">
        <v>3178</v>
      </c>
      <c r="K100" s="401">
        <v>2382.1999999999998</v>
      </c>
      <c r="L100" s="401">
        <v>3566.32</v>
      </c>
      <c r="M100" s="401">
        <v>7913.29</v>
      </c>
      <c r="N100" s="401">
        <v>8692.4699999999993</v>
      </c>
      <c r="O100" s="401">
        <v>11368.17</v>
      </c>
      <c r="P100" s="401">
        <v>35847.96</v>
      </c>
      <c r="Q100" s="401">
        <v>36060.04</v>
      </c>
      <c r="R100" s="401">
        <v>43782.23</v>
      </c>
      <c r="S100" s="396">
        <f t="shared" ref="S100:S104" si="5">(R100-Q100)/(Q100)</f>
        <v>0.21414812629159596</v>
      </c>
      <c r="T100" s="279"/>
      <c r="U100" s="279"/>
      <c r="V100" s="279"/>
      <c r="W100" s="3"/>
      <c r="X100" s="3"/>
      <c r="Y100" s="3"/>
      <c r="Z100" s="3"/>
      <c r="AA100" s="3"/>
      <c r="AB100" s="3"/>
      <c r="AC100" s="3"/>
      <c r="AD100" s="3"/>
    </row>
    <row r="101" spans="2:31" ht="15.6">
      <c r="B101" s="368" t="s">
        <v>504</v>
      </c>
      <c r="C101" s="393" t="s">
        <v>503</v>
      </c>
      <c r="D101" s="402">
        <v>12255.53</v>
      </c>
      <c r="E101" s="402">
        <v>15522</v>
      </c>
      <c r="F101" s="402">
        <v>20665.2</v>
      </c>
      <c r="G101" s="402">
        <v>9209.64</v>
      </c>
      <c r="H101" s="402">
        <v>6864.37</v>
      </c>
      <c r="I101" s="402">
        <v>6374.73</v>
      </c>
      <c r="J101" s="401">
        <v>2458</v>
      </c>
      <c r="K101" s="401">
        <v>1662.1999999999998</v>
      </c>
      <c r="L101" s="401">
        <v>2846.32</v>
      </c>
      <c r="M101" s="401">
        <v>6976.29</v>
      </c>
      <c r="N101" s="401">
        <v>8116.4699999999993</v>
      </c>
      <c r="O101" s="401">
        <v>11208.17</v>
      </c>
      <c r="P101" s="401">
        <v>30899.46</v>
      </c>
      <c r="Q101" s="401">
        <v>32165.040000000001</v>
      </c>
      <c r="R101" s="401">
        <v>41094.420000000006</v>
      </c>
      <c r="S101" s="396">
        <f t="shared" si="5"/>
        <v>0.27761134449078889</v>
      </c>
      <c r="T101" s="279"/>
      <c r="U101" s="279"/>
      <c r="V101" s="279"/>
      <c r="W101" s="3"/>
      <c r="X101" s="3"/>
      <c r="Y101" s="3"/>
      <c r="Z101" s="3"/>
      <c r="AA101" s="3"/>
      <c r="AB101" s="3"/>
      <c r="AC101" s="3"/>
      <c r="AD101" s="3"/>
    </row>
    <row r="102" spans="2:31" ht="15.6">
      <c r="B102" s="368" t="s">
        <v>505</v>
      </c>
      <c r="C102" s="393" t="s">
        <v>503</v>
      </c>
      <c r="D102" s="402">
        <v>1234</v>
      </c>
      <c r="E102" s="402">
        <v>1487</v>
      </c>
      <c r="F102" s="402">
        <v>1569.8</v>
      </c>
      <c r="G102" s="402">
        <v>2057.5</v>
      </c>
      <c r="H102" s="402">
        <v>1112</v>
      </c>
      <c r="I102" s="402">
        <v>238.01000000000002</v>
      </c>
      <c r="J102" s="401">
        <v>720</v>
      </c>
      <c r="K102" s="401">
        <v>720</v>
      </c>
      <c r="L102" s="401">
        <v>720</v>
      </c>
      <c r="M102" s="401">
        <v>937</v>
      </c>
      <c r="N102" s="401">
        <v>576</v>
      </c>
      <c r="O102" s="401">
        <v>160</v>
      </c>
      <c r="P102" s="401">
        <v>4948.5</v>
      </c>
      <c r="Q102" s="401">
        <v>3895</v>
      </c>
      <c r="R102" s="401">
        <v>2687.81</v>
      </c>
      <c r="S102" s="396">
        <f t="shared" si="5"/>
        <v>-0.30993324775353021</v>
      </c>
      <c r="T102" s="279"/>
      <c r="U102" s="279"/>
      <c r="V102" s="279"/>
      <c r="W102" s="3"/>
      <c r="X102" s="3"/>
      <c r="Y102" s="3"/>
      <c r="Z102" s="3"/>
      <c r="AA102" s="3"/>
      <c r="AB102" s="3"/>
      <c r="AC102" s="3"/>
      <c r="AD102" s="3"/>
    </row>
    <row r="103" spans="2:31" ht="15.6">
      <c r="B103" s="455" t="s">
        <v>88</v>
      </c>
      <c r="C103" s="393" t="s">
        <v>506</v>
      </c>
      <c r="D103" s="402">
        <v>7.9163908450704232</v>
      </c>
      <c r="E103" s="402">
        <v>10.292370530986839</v>
      </c>
      <c r="F103" s="402">
        <v>12.671320700954553</v>
      </c>
      <c r="G103" s="402">
        <v>16.355202659302293</v>
      </c>
      <c r="H103" s="402">
        <v>11.113535982165663</v>
      </c>
      <c r="I103" s="402">
        <v>9.2136870827285922</v>
      </c>
      <c r="J103" s="401">
        <v>12.774809479943054</v>
      </c>
      <c r="K103" s="401">
        <v>9.6632806557931197</v>
      </c>
      <c r="L103" s="401">
        <v>13.142676391554701</v>
      </c>
      <c r="M103" s="401">
        <v>15.852578228294403</v>
      </c>
      <c r="N103" s="401">
        <v>16.073824893172112</v>
      </c>
      <c r="O103" s="401">
        <v>18.030547427021627</v>
      </c>
      <c r="P103" s="401">
        <v>11.413446027406566</v>
      </c>
      <c r="Q103" s="401">
        <v>11.420060457213616</v>
      </c>
      <c r="R103" s="401">
        <v>12.975174906258541</v>
      </c>
      <c r="S103" s="396">
        <f t="shared" si="5"/>
        <v>0.13617392437380829</v>
      </c>
      <c r="T103" s="279"/>
      <c r="U103" s="279"/>
      <c r="V103" s="279"/>
      <c r="W103" s="3"/>
      <c r="X103" s="3"/>
      <c r="Y103" s="3"/>
      <c r="Z103" s="3"/>
      <c r="AA103" s="3"/>
      <c r="AB103" s="3"/>
      <c r="AC103" s="3"/>
      <c r="AD103" s="3"/>
    </row>
    <row r="104" spans="2:31" ht="15.6">
      <c r="B104" s="455"/>
      <c r="C104" s="393" t="s">
        <v>507</v>
      </c>
      <c r="D104" s="402">
        <v>0.27725674998035854</v>
      </c>
      <c r="E104" s="402">
        <v>0.12764379923943067</v>
      </c>
      <c r="F104" s="402">
        <v>0.16588891266264774</v>
      </c>
      <c r="G104" s="402">
        <v>0.60617983539550679</v>
      </c>
      <c r="H104" s="402">
        <v>0.27621536988961415</v>
      </c>
      <c r="I104" s="402">
        <v>0.17433117632914696</v>
      </c>
      <c r="J104" s="401">
        <v>0.46068252914418578</v>
      </c>
      <c r="K104" s="401">
        <v>0.18681315133191548</v>
      </c>
      <c r="L104" s="401">
        <v>0.27032027365099148</v>
      </c>
      <c r="M104" s="401">
        <v>0.487226999255302</v>
      </c>
      <c r="N104" s="401">
        <v>0.21118905079226707</v>
      </c>
      <c r="O104" s="401">
        <v>0.24371894446346951</v>
      </c>
      <c r="P104" s="401">
        <v>0.3960778286543426</v>
      </c>
      <c r="Q104" s="401">
        <v>0.17888271652695234</v>
      </c>
      <c r="R104" s="401">
        <v>0.19033081145695757</v>
      </c>
      <c r="S104" s="396">
        <f t="shared" si="5"/>
        <v>6.3997769892321268E-2</v>
      </c>
      <c r="T104" s="279"/>
      <c r="U104" s="279"/>
      <c r="V104" s="279"/>
      <c r="W104" s="3"/>
      <c r="X104" s="3"/>
      <c r="Y104" s="3"/>
      <c r="Z104" s="3"/>
      <c r="AA104" s="3"/>
      <c r="AB104" s="3"/>
      <c r="AC104" s="3"/>
      <c r="AD104" s="3"/>
    </row>
    <row r="105" spans="2:31">
      <c r="B105" s="371" t="s">
        <v>89</v>
      </c>
      <c r="C105" s="393" t="s">
        <v>474</v>
      </c>
      <c r="D105" s="409">
        <v>1.0000000000000002</v>
      </c>
      <c r="E105" s="409">
        <v>0.34423422893762129</v>
      </c>
      <c r="F105" s="409">
        <v>0.34845783674387221</v>
      </c>
      <c r="G105" s="409">
        <v>0.98714696009812608</v>
      </c>
      <c r="H105" s="409">
        <v>0.62986857304763955</v>
      </c>
      <c r="I105" s="409">
        <v>0.49886169726921059</v>
      </c>
      <c r="J105" s="409">
        <v>1</v>
      </c>
      <c r="K105" s="409">
        <v>0.52623625220384529</v>
      </c>
      <c r="L105" s="409">
        <v>0.51279750555194148</v>
      </c>
      <c r="M105" s="409">
        <v>0.99999999999999989</v>
      </c>
      <c r="N105" s="409">
        <v>0.39614286848272123</v>
      </c>
      <c r="O105" s="409">
        <v>0.3626845833586233</v>
      </c>
      <c r="P105" s="409">
        <v>0.99596024432073715</v>
      </c>
      <c r="Q105" s="409">
        <v>0.4319519554054847</v>
      </c>
      <c r="R105" s="409">
        <v>0.3882548399202142</v>
      </c>
      <c r="S105" s="468" t="s">
        <v>508</v>
      </c>
      <c r="T105" s="279"/>
      <c r="U105" s="279"/>
      <c r="V105" s="279"/>
      <c r="W105" s="3"/>
      <c r="X105" s="3"/>
      <c r="Y105" s="3"/>
      <c r="Z105" s="3"/>
      <c r="AA105" s="3"/>
      <c r="AB105" s="3"/>
      <c r="AC105" s="3"/>
      <c r="AD105" s="3"/>
    </row>
    <row r="106" spans="2:31">
      <c r="B106" s="400" t="s">
        <v>90</v>
      </c>
      <c r="C106" s="393" t="s">
        <v>474</v>
      </c>
      <c r="D106" s="409">
        <v>0</v>
      </c>
      <c r="E106" s="409">
        <v>0</v>
      </c>
      <c r="F106" s="409">
        <v>0</v>
      </c>
      <c r="G106" s="409">
        <v>8.2138856888260905E-3</v>
      </c>
      <c r="H106" s="409">
        <v>2.2132274455673447E-2</v>
      </c>
      <c r="I106" s="409">
        <v>1.4830055317462959E-2</v>
      </c>
      <c r="J106" s="409">
        <v>0</v>
      </c>
      <c r="K106" s="409">
        <v>0</v>
      </c>
      <c r="L106" s="409">
        <v>0</v>
      </c>
      <c r="M106" s="409">
        <v>0</v>
      </c>
      <c r="N106" s="409">
        <v>0</v>
      </c>
      <c r="O106" s="409">
        <v>0</v>
      </c>
      <c r="P106" s="409">
        <v>2.7279101984504788E-3</v>
      </c>
      <c r="Q106" s="409">
        <v>2.5816531819383864E-3</v>
      </c>
      <c r="R106" s="409">
        <v>0</v>
      </c>
      <c r="S106" s="468"/>
      <c r="T106" s="279"/>
      <c r="U106" s="279"/>
      <c r="V106" s="279"/>
      <c r="W106" s="3"/>
      <c r="X106" s="3"/>
      <c r="Y106" s="3"/>
      <c r="Z106" s="3"/>
      <c r="AA106" s="3"/>
      <c r="AB106" s="3"/>
      <c r="AC106" s="3"/>
      <c r="AD106" s="3"/>
    </row>
    <row r="107" spans="2:31">
      <c r="B107" s="390"/>
      <c r="C107" s="397"/>
      <c r="D107" s="390"/>
      <c r="E107" s="390"/>
      <c r="F107" s="390"/>
      <c r="G107" s="390"/>
      <c r="H107" s="390"/>
      <c r="I107" s="390"/>
      <c r="J107" s="390"/>
      <c r="K107" s="390"/>
      <c r="L107" s="390"/>
      <c r="M107" s="390"/>
      <c r="N107" s="390"/>
      <c r="O107" s="390"/>
      <c r="P107" s="390"/>
      <c r="Q107" s="390"/>
      <c r="R107" s="390"/>
      <c r="S107" s="390"/>
      <c r="U107" s="3"/>
      <c r="V107" s="3"/>
      <c r="W107" s="3"/>
      <c r="X107" s="3"/>
      <c r="Y107" s="3"/>
      <c r="Z107" s="3"/>
      <c r="AA107" s="3"/>
      <c r="AB107" s="3"/>
      <c r="AC107" s="3"/>
      <c r="AD107" s="3"/>
    </row>
    <row r="108" spans="2:31">
      <c r="B108" s="390"/>
      <c r="C108" s="397"/>
      <c r="D108" s="390"/>
      <c r="E108" s="390"/>
      <c r="F108" s="390"/>
      <c r="G108" s="390"/>
      <c r="H108" s="390"/>
      <c r="I108" s="390"/>
      <c r="J108" s="390"/>
      <c r="K108" s="390"/>
      <c r="L108" s="390"/>
      <c r="M108" s="390"/>
      <c r="N108" s="390"/>
      <c r="O108" s="390"/>
      <c r="P108" s="390"/>
      <c r="Q108" s="390"/>
      <c r="R108" s="390"/>
      <c r="S108" s="390"/>
    </row>
    <row r="109" spans="2:31">
      <c r="B109" s="458" t="s">
        <v>91</v>
      </c>
      <c r="C109" s="458"/>
      <c r="D109" s="458"/>
      <c r="E109" s="458"/>
      <c r="F109" s="458"/>
      <c r="G109" s="458"/>
      <c r="H109" s="458"/>
      <c r="I109" s="458"/>
      <c r="J109" s="458"/>
      <c r="K109" s="458"/>
      <c r="L109" s="458"/>
      <c r="M109" s="458"/>
      <c r="N109" s="458"/>
      <c r="O109" s="458"/>
      <c r="P109" s="458"/>
      <c r="Q109" s="458"/>
      <c r="R109" s="458"/>
      <c r="S109" s="458"/>
    </row>
    <row r="110" spans="2:31" s="3" customFormat="1">
      <c r="B110" s="466" t="s">
        <v>27</v>
      </c>
      <c r="C110" s="11" t="s">
        <v>444</v>
      </c>
      <c r="D110" s="459" t="s">
        <v>445</v>
      </c>
      <c r="E110" s="459"/>
      <c r="F110" s="460"/>
      <c r="G110" s="459" t="s">
        <v>446</v>
      </c>
      <c r="H110" s="459"/>
      <c r="I110" s="460"/>
      <c r="J110" s="459" t="s">
        <v>447</v>
      </c>
      <c r="K110" s="459"/>
      <c r="L110" s="460"/>
      <c r="M110" s="459" t="s">
        <v>448</v>
      </c>
      <c r="N110" s="459"/>
      <c r="O110" s="460"/>
      <c r="P110" s="459" t="s">
        <v>213</v>
      </c>
      <c r="Q110" s="459"/>
      <c r="R110" s="460"/>
      <c r="S110" s="159" t="s">
        <v>449</v>
      </c>
      <c r="U110"/>
      <c r="V110"/>
      <c r="W110"/>
      <c r="X110"/>
      <c r="Y110"/>
      <c r="Z110"/>
      <c r="AA110"/>
      <c r="AB110"/>
      <c r="AC110"/>
      <c r="AD110"/>
    </row>
    <row r="111" spans="2:31" s="3" customFormat="1">
      <c r="B111" s="467"/>
      <c r="C111" s="391"/>
      <c r="D111" s="392">
        <v>2020</v>
      </c>
      <c r="E111" s="392">
        <v>2021</v>
      </c>
      <c r="F111" s="363">
        <v>2022</v>
      </c>
      <c r="G111" s="392">
        <v>2020</v>
      </c>
      <c r="H111" s="392">
        <v>2021</v>
      </c>
      <c r="I111" s="363">
        <v>2022</v>
      </c>
      <c r="J111" s="392">
        <v>2020</v>
      </c>
      <c r="K111" s="392">
        <v>2021</v>
      </c>
      <c r="L111" s="363">
        <v>2022</v>
      </c>
      <c r="M111" s="392">
        <v>2020</v>
      </c>
      <c r="N111" s="392">
        <v>2021</v>
      </c>
      <c r="O111" s="363">
        <v>2022</v>
      </c>
      <c r="P111" s="392">
        <v>2020</v>
      </c>
      <c r="Q111" s="392">
        <v>2021</v>
      </c>
      <c r="R111" s="363">
        <v>2022</v>
      </c>
      <c r="S111" s="364" t="s">
        <v>450</v>
      </c>
      <c r="U111"/>
      <c r="V111"/>
      <c r="W111"/>
      <c r="X111"/>
      <c r="Y111"/>
      <c r="Z111"/>
      <c r="AA111"/>
      <c r="AB111"/>
      <c r="AC111"/>
      <c r="AD111"/>
    </row>
    <row r="112" spans="2:31">
      <c r="B112" s="365" t="s">
        <v>92</v>
      </c>
      <c r="C112" s="393" t="s">
        <v>509</v>
      </c>
      <c r="D112" s="401">
        <v>15.83253</v>
      </c>
      <c r="E112" s="401">
        <v>15.10051</v>
      </c>
      <c r="F112" s="401">
        <v>17.21688</v>
      </c>
      <c r="G112" s="401">
        <v>7.6503100000000002</v>
      </c>
      <c r="H112" s="401">
        <v>6.8132999999999999</v>
      </c>
      <c r="I112" s="401">
        <v>5.2893400000000002</v>
      </c>
      <c r="J112" s="401">
        <v>1.1169</v>
      </c>
      <c r="K112" s="401">
        <v>0.96238000000000001</v>
      </c>
      <c r="L112" s="401">
        <v>0.63600999999999996</v>
      </c>
      <c r="M112" s="401">
        <v>0.75817000000000001</v>
      </c>
      <c r="N112" s="401">
        <v>0.67394000000000009</v>
      </c>
      <c r="O112" s="401">
        <v>1.0590599999999999</v>
      </c>
      <c r="P112" s="401">
        <v>25.35791</v>
      </c>
      <c r="Q112" s="401">
        <v>23.550129999999999</v>
      </c>
      <c r="R112" s="401">
        <v>24.20129</v>
      </c>
      <c r="S112" s="396">
        <f t="shared" ref="S112:S113" si="6">(R112-Q112)/(Q112)</f>
        <v>2.7649953524672723E-2</v>
      </c>
      <c r="T112" s="279"/>
      <c r="U112" s="279"/>
      <c r="V112" s="279"/>
      <c r="W112" s="3"/>
      <c r="X112" s="3"/>
      <c r="Y112" s="3"/>
      <c r="Z112" s="3"/>
      <c r="AA112" s="3"/>
      <c r="AB112" s="3"/>
      <c r="AC112" s="3"/>
      <c r="AD112" s="3"/>
    </row>
    <row r="113" spans="2:30">
      <c r="B113" s="371" t="s">
        <v>93</v>
      </c>
      <c r="C113" s="393" t="s">
        <v>510</v>
      </c>
      <c r="D113" s="401">
        <v>9.2913908450704223</v>
      </c>
      <c r="E113" s="401">
        <v>9.1402834804539737</v>
      </c>
      <c r="F113" s="401">
        <v>9.8115856959680876</v>
      </c>
      <c r="G113" s="401">
        <v>11.105069295001833</v>
      </c>
      <c r="H113" s="401">
        <v>9.4930218517056399</v>
      </c>
      <c r="I113" s="401">
        <v>7.3697625544267051</v>
      </c>
      <c r="J113" s="401">
        <v>4.4896742316388911</v>
      </c>
      <c r="K113" s="401">
        <v>3.903848559114341</v>
      </c>
      <c r="L113" s="401">
        <v>2.3438372360844526</v>
      </c>
      <c r="M113" s="401">
        <v>1.5127195578581927</v>
      </c>
      <c r="N113" s="401">
        <v>1.2462273149639185</v>
      </c>
      <c r="O113" s="401">
        <v>1.6797278328932028</v>
      </c>
      <c r="P113" s="401">
        <v>8.0683929020290357</v>
      </c>
      <c r="Q113" s="401">
        <v>7.5216716495508544</v>
      </c>
      <c r="R113" s="401">
        <v>7.1722242267487459</v>
      </c>
      <c r="S113" s="396">
        <f t="shared" si="6"/>
        <v>-4.645874468915101E-2</v>
      </c>
      <c r="T113" s="279"/>
      <c r="U113" s="279"/>
      <c r="V113" s="279"/>
      <c r="W113" s="3"/>
      <c r="X113" s="3"/>
      <c r="Y113" s="3"/>
      <c r="Z113" s="3"/>
      <c r="AA113" s="3"/>
      <c r="AB113" s="3"/>
      <c r="AC113" s="3"/>
      <c r="AD113" s="3"/>
    </row>
    <row r="114" spans="2:30">
      <c r="B114" s="371" t="s">
        <v>94</v>
      </c>
      <c r="C114" s="393" t="s">
        <v>474</v>
      </c>
      <c r="D114" s="410">
        <v>1</v>
      </c>
      <c r="E114" s="410">
        <v>1</v>
      </c>
      <c r="F114" s="410">
        <v>1</v>
      </c>
      <c r="G114" s="410">
        <v>1</v>
      </c>
      <c r="H114" s="410">
        <v>1</v>
      </c>
      <c r="I114" s="410">
        <v>1</v>
      </c>
      <c r="J114" s="410">
        <v>1</v>
      </c>
      <c r="K114" s="410">
        <v>1</v>
      </c>
      <c r="L114" s="410">
        <v>1</v>
      </c>
      <c r="M114" s="410">
        <v>1</v>
      </c>
      <c r="N114" s="410">
        <v>1</v>
      </c>
      <c r="O114" s="410">
        <v>1</v>
      </c>
      <c r="P114" s="410">
        <v>1</v>
      </c>
      <c r="Q114" s="410">
        <v>1</v>
      </c>
      <c r="R114" s="410">
        <v>1</v>
      </c>
      <c r="S114" s="366" t="s">
        <v>508</v>
      </c>
      <c r="U114" s="3"/>
      <c r="V114" s="3"/>
      <c r="W114" s="3"/>
      <c r="X114" s="3"/>
      <c r="Y114" s="3"/>
      <c r="Z114" s="3"/>
      <c r="AA114" s="3"/>
      <c r="AB114" s="3"/>
      <c r="AC114" s="3"/>
      <c r="AD114" s="3"/>
    </row>
    <row r="115" spans="2:30">
      <c r="B115" s="390"/>
      <c r="C115" s="397"/>
      <c r="D115" s="390"/>
      <c r="E115" s="390"/>
      <c r="F115" s="390"/>
      <c r="G115" s="390"/>
      <c r="H115" s="390"/>
      <c r="I115" s="390"/>
      <c r="J115" s="390"/>
      <c r="K115" s="390"/>
      <c r="L115" s="390"/>
      <c r="M115" s="390"/>
      <c r="N115" s="390"/>
      <c r="O115" s="390"/>
      <c r="P115" s="390"/>
      <c r="Q115" s="390"/>
      <c r="R115" s="390"/>
      <c r="S115" s="390"/>
    </row>
    <row r="116" spans="2:30">
      <c r="B116" s="390"/>
      <c r="C116" s="397"/>
      <c r="D116" s="390"/>
      <c r="E116" s="390"/>
      <c r="F116" s="390"/>
      <c r="G116" s="390"/>
      <c r="H116" s="390"/>
      <c r="I116" s="390"/>
      <c r="J116" s="390"/>
      <c r="K116" s="390"/>
      <c r="L116" s="390"/>
      <c r="M116" s="390"/>
      <c r="N116" s="390"/>
      <c r="O116" s="390"/>
      <c r="P116" s="390"/>
      <c r="Q116" s="390"/>
      <c r="R116" s="390"/>
      <c r="S116" s="390"/>
    </row>
    <row r="117" spans="2:30">
      <c r="B117" s="458" t="s">
        <v>95</v>
      </c>
      <c r="C117" s="458"/>
      <c r="D117" s="458"/>
      <c r="E117" s="458"/>
      <c r="F117" s="458"/>
      <c r="G117" s="458"/>
      <c r="H117" s="458"/>
      <c r="I117" s="458"/>
      <c r="J117" s="458"/>
      <c r="K117" s="458"/>
      <c r="L117" s="458"/>
      <c r="M117" s="458"/>
      <c r="N117" s="458"/>
      <c r="O117" s="458"/>
      <c r="P117" s="458"/>
      <c r="Q117" s="458"/>
      <c r="R117" s="458"/>
      <c r="S117" s="458"/>
    </row>
    <row r="118" spans="2:30" s="3" customFormat="1">
      <c r="B118" s="466" t="s">
        <v>27</v>
      </c>
      <c r="C118" s="11" t="s">
        <v>444</v>
      </c>
      <c r="D118" s="459" t="s">
        <v>445</v>
      </c>
      <c r="E118" s="459"/>
      <c r="F118" s="460"/>
      <c r="G118" s="459" t="s">
        <v>446</v>
      </c>
      <c r="H118" s="459"/>
      <c r="I118" s="460"/>
      <c r="J118" s="459" t="s">
        <v>447</v>
      </c>
      <c r="K118" s="459"/>
      <c r="L118" s="460"/>
      <c r="M118" s="459" t="s">
        <v>448</v>
      </c>
      <c r="N118" s="459"/>
      <c r="O118" s="460"/>
      <c r="P118" s="459" t="s">
        <v>213</v>
      </c>
      <c r="Q118" s="459"/>
      <c r="R118" s="460"/>
      <c r="S118" s="159" t="s">
        <v>449</v>
      </c>
      <c r="U118"/>
      <c r="V118"/>
      <c r="W118"/>
      <c r="X118"/>
      <c r="Y118"/>
      <c r="Z118"/>
      <c r="AA118"/>
      <c r="AB118"/>
      <c r="AC118"/>
      <c r="AD118"/>
    </row>
    <row r="119" spans="2:30" s="3" customFormat="1">
      <c r="B119" s="467"/>
      <c r="C119" s="391"/>
      <c r="D119" s="392">
        <v>2020</v>
      </c>
      <c r="E119" s="392">
        <v>2021</v>
      </c>
      <c r="F119" s="363">
        <v>2022</v>
      </c>
      <c r="G119" s="392">
        <v>2020</v>
      </c>
      <c r="H119" s="392">
        <v>2021</v>
      </c>
      <c r="I119" s="363">
        <v>2022</v>
      </c>
      <c r="J119" s="392">
        <v>2020</v>
      </c>
      <c r="K119" s="392">
        <v>2021</v>
      </c>
      <c r="L119" s="363">
        <v>2022</v>
      </c>
      <c r="M119" s="392">
        <v>2020</v>
      </c>
      <c r="N119" s="392">
        <v>2021</v>
      </c>
      <c r="O119" s="363">
        <v>2022</v>
      </c>
      <c r="P119" s="392">
        <v>2020</v>
      </c>
      <c r="Q119" s="392">
        <v>2021</v>
      </c>
      <c r="R119" s="363">
        <v>2022</v>
      </c>
      <c r="S119" s="364" t="s">
        <v>450</v>
      </c>
      <c r="U119"/>
      <c r="V119"/>
      <c r="W119"/>
      <c r="X119"/>
      <c r="Y119"/>
      <c r="Z119"/>
      <c r="AA119"/>
      <c r="AB119"/>
      <c r="AC119"/>
      <c r="AD119"/>
    </row>
    <row r="120" spans="2:30">
      <c r="B120" s="365" t="s">
        <v>96</v>
      </c>
      <c r="C120" s="393" t="s">
        <v>509</v>
      </c>
      <c r="D120" s="401">
        <v>189.30889000000002</v>
      </c>
      <c r="E120" s="401">
        <v>61.282139999999998</v>
      </c>
      <c r="F120" s="401">
        <v>75.59644999999999</v>
      </c>
      <c r="G120" s="401">
        <v>45.811519999999994</v>
      </c>
      <c r="H120" s="401">
        <v>33.332660000000004</v>
      </c>
      <c r="I120" s="401">
        <v>19.076250000000002</v>
      </c>
      <c r="J120" s="401">
        <v>7.6911199999999997</v>
      </c>
      <c r="K120" s="401">
        <v>10.501430000000001</v>
      </c>
      <c r="L120" s="401">
        <v>11.157690000000001</v>
      </c>
      <c r="M120" s="401">
        <v>36.070339999999995</v>
      </c>
      <c r="N120" s="402" t="s">
        <v>511</v>
      </c>
      <c r="O120" s="401">
        <v>57.515730000000005</v>
      </c>
      <c r="P120" s="401">
        <v>278.88186999999999</v>
      </c>
      <c r="Q120" s="401">
        <v>120.63961</v>
      </c>
      <c r="R120" s="401">
        <v>163.34611999999998</v>
      </c>
      <c r="S120" s="396">
        <f t="shared" ref="S120:S122" si="7">(R120-Q120)/(Q120)</f>
        <v>0.35400072994267784</v>
      </c>
      <c r="T120" s="279"/>
      <c r="U120" s="279"/>
      <c r="V120" s="279"/>
      <c r="W120" s="3"/>
      <c r="X120" s="3"/>
      <c r="Y120" s="3"/>
      <c r="Z120" s="3"/>
      <c r="AA120" s="3"/>
      <c r="AB120" s="3"/>
      <c r="AC120" s="3"/>
      <c r="AD120" s="3"/>
    </row>
    <row r="121" spans="2:30">
      <c r="B121" s="371" t="s">
        <v>97</v>
      </c>
      <c r="C121" s="393" t="s">
        <v>510</v>
      </c>
      <c r="D121" s="401">
        <v>111.09676643192489</v>
      </c>
      <c r="E121" s="401">
        <v>37.082632242448696</v>
      </c>
      <c r="F121" s="401">
        <v>43.081037184784158</v>
      </c>
      <c r="G121" s="401">
        <v>66.499279651329459</v>
      </c>
      <c r="H121" s="401">
        <v>46.442644497596547</v>
      </c>
      <c r="I121" s="401">
        <v>2.6579390420899851E-2</v>
      </c>
      <c r="J121" s="401">
        <v>30.916486056444182</v>
      </c>
      <c r="K121" s="401">
        <v>42.59854981830474</v>
      </c>
      <c r="L121" s="401">
        <v>41.118550479846448</v>
      </c>
      <c r="M121" s="401">
        <v>72.259185063504134</v>
      </c>
      <c r="N121" s="402" t="s">
        <v>512</v>
      </c>
      <c r="O121" s="401">
        <v>91.223134204077752</v>
      </c>
      <c r="P121" s="401">
        <v>88.791751923044274</v>
      </c>
      <c r="Q121" s="401">
        <v>38.206048571623114</v>
      </c>
      <c r="R121" s="401">
        <v>48.408783135502603</v>
      </c>
      <c r="S121" s="396">
        <f t="shared" si="7"/>
        <v>0.26704500845600121</v>
      </c>
      <c r="T121" s="279"/>
      <c r="U121" s="279"/>
      <c r="V121" s="279"/>
      <c r="W121" s="3"/>
      <c r="X121" s="3"/>
      <c r="Y121" s="3"/>
      <c r="Z121" s="3"/>
      <c r="AA121" s="3"/>
      <c r="AB121" s="3"/>
      <c r="AC121" s="3"/>
      <c r="AD121" s="3"/>
    </row>
    <row r="122" spans="2:30">
      <c r="B122" s="371" t="s">
        <v>98</v>
      </c>
      <c r="C122" s="393" t="s">
        <v>509</v>
      </c>
      <c r="D122" s="401">
        <v>144.73271</v>
      </c>
      <c r="E122" s="401">
        <v>12.613440000000001</v>
      </c>
      <c r="F122" s="401">
        <v>29.018150000000002</v>
      </c>
      <c r="G122" s="401">
        <v>6.9269999999999996</v>
      </c>
      <c r="H122" s="401">
        <v>8.4649999999999999</v>
      </c>
      <c r="I122" s="401">
        <v>3.6515999999999997</v>
      </c>
      <c r="J122" s="401">
        <v>2.4494000000000002</v>
      </c>
      <c r="K122" s="401">
        <v>0.54600000000000004</v>
      </c>
      <c r="L122" s="401">
        <v>0.71099999999999997</v>
      </c>
      <c r="M122" s="401">
        <v>12.67451</v>
      </c>
      <c r="N122" s="402" t="s">
        <v>513</v>
      </c>
      <c r="O122" s="401">
        <v>11.768180000000001</v>
      </c>
      <c r="P122" s="401">
        <v>166.78361999999998</v>
      </c>
      <c r="Q122" s="401">
        <v>28.578709999999997</v>
      </c>
      <c r="R122" s="401">
        <v>45.14893</v>
      </c>
      <c r="S122" s="396">
        <f t="shared" si="7"/>
        <v>0.57980993543795378</v>
      </c>
      <c r="T122" s="279"/>
      <c r="U122" s="279"/>
      <c r="V122" s="279"/>
      <c r="W122" s="3"/>
      <c r="X122" s="3"/>
      <c r="Y122" s="3"/>
      <c r="Z122" s="3"/>
      <c r="AA122" s="3"/>
      <c r="AB122" s="3"/>
      <c r="AC122" s="3"/>
      <c r="AD122" s="3"/>
    </row>
    <row r="123" spans="2:30">
      <c r="B123" s="371" t="s">
        <v>99</v>
      </c>
      <c r="C123" s="393" t="s">
        <v>474</v>
      </c>
      <c r="D123" s="411">
        <v>1</v>
      </c>
      <c r="E123" s="411">
        <v>1</v>
      </c>
      <c r="F123" s="411">
        <v>1</v>
      </c>
      <c r="G123" s="411">
        <v>1</v>
      </c>
      <c r="H123" s="411">
        <v>1</v>
      </c>
      <c r="I123" s="411">
        <v>1</v>
      </c>
      <c r="J123" s="411">
        <v>1</v>
      </c>
      <c r="K123" s="411">
        <v>1</v>
      </c>
      <c r="L123" s="411">
        <v>1</v>
      </c>
      <c r="M123" s="411">
        <v>1</v>
      </c>
      <c r="N123" s="411">
        <v>1</v>
      </c>
      <c r="O123" s="411">
        <v>1</v>
      </c>
      <c r="P123" s="411">
        <v>1</v>
      </c>
      <c r="Q123" s="411">
        <v>1</v>
      </c>
      <c r="R123" s="411">
        <v>1</v>
      </c>
      <c r="S123" s="410"/>
      <c r="T123" s="279"/>
      <c r="U123" s="279"/>
      <c r="V123" s="279"/>
      <c r="W123" s="3"/>
      <c r="X123" s="3"/>
      <c r="Y123" s="3"/>
      <c r="Z123" s="3"/>
      <c r="AA123" s="3"/>
      <c r="AB123" s="3"/>
      <c r="AC123" s="3"/>
      <c r="AD123" s="3"/>
    </row>
    <row r="124" spans="2:30" ht="15.6">
      <c r="B124" s="371" t="s">
        <v>514</v>
      </c>
      <c r="C124" s="393" t="s">
        <v>509</v>
      </c>
      <c r="D124" s="401">
        <v>1.8029999999999999</v>
      </c>
      <c r="E124" s="401">
        <v>6.68</v>
      </c>
      <c r="F124" s="401">
        <v>0</v>
      </c>
      <c r="G124" s="401">
        <v>0.13600000000000001</v>
      </c>
      <c r="H124" s="401">
        <v>0.15</v>
      </c>
      <c r="I124" s="401">
        <v>6.2E-2</v>
      </c>
      <c r="J124" s="401">
        <v>0</v>
      </c>
      <c r="K124" s="401">
        <v>5.6070000000000002</v>
      </c>
      <c r="L124" s="401">
        <v>1.4465999999999999</v>
      </c>
      <c r="M124" s="401">
        <v>0.87644000000000011</v>
      </c>
      <c r="N124" s="401">
        <v>1.4988599999999999</v>
      </c>
      <c r="O124" s="401">
        <v>1.2541</v>
      </c>
      <c r="P124" s="401">
        <v>2.8154400000000002</v>
      </c>
      <c r="Q124" s="401">
        <v>13.93586</v>
      </c>
      <c r="R124" s="401">
        <v>2.7626999999999997</v>
      </c>
      <c r="S124" s="396">
        <f t="shared" ref="S124" si="8">(R124-Q124)/(Q124)</f>
        <v>-0.80175604519563193</v>
      </c>
      <c r="T124" s="279"/>
      <c r="U124" s="279"/>
      <c r="V124" s="279"/>
      <c r="W124" s="3"/>
      <c r="X124" s="3"/>
      <c r="Y124" s="3"/>
      <c r="Z124" s="3"/>
      <c r="AA124" s="3"/>
      <c r="AB124" s="3"/>
      <c r="AC124" s="3"/>
      <c r="AD124" s="3"/>
    </row>
    <row r="125" spans="2:30" ht="13.5" customHeight="1">
      <c r="B125" s="371" t="s">
        <v>101</v>
      </c>
      <c r="C125" s="393" t="s">
        <v>474</v>
      </c>
      <c r="D125" s="411">
        <v>1</v>
      </c>
      <c r="E125" s="411">
        <v>1</v>
      </c>
      <c r="F125" s="411">
        <v>1</v>
      </c>
      <c r="G125" s="411">
        <v>1</v>
      </c>
      <c r="H125" s="411">
        <v>1</v>
      </c>
      <c r="I125" s="411">
        <v>1</v>
      </c>
      <c r="J125" s="411">
        <v>1</v>
      </c>
      <c r="K125" s="411">
        <v>1</v>
      </c>
      <c r="L125" s="411">
        <v>1</v>
      </c>
      <c r="M125" s="411">
        <v>1</v>
      </c>
      <c r="N125" s="411">
        <v>1</v>
      </c>
      <c r="O125" s="411">
        <v>1</v>
      </c>
      <c r="P125" s="411">
        <v>1</v>
      </c>
      <c r="Q125" s="411">
        <v>1</v>
      </c>
      <c r="R125" s="411">
        <v>1</v>
      </c>
      <c r="S125" s="410"/>
      <c r="T125" s="279"/>
      <c r="U125" s="279"/>
      <c r="V125" s="279"/>
      <c r="W125" s="3"/>
      <c r="X125" s="3"/>
      <c r="Y125" s="3"/>
      <c r="Z125" s="3"/>
      <c r="AA125" s="3"/>
      <c r="AB125" s="3"/>
      <c r="AC125" s="3"/>
      <c r="AD125" s="3"/>
    </row>
    <row r="126" spans="2:30">
      <c r="B126" s="371" t="s">
        <v>102</v>
      </c>
      <c r="C126" s="393" t="s">
        <v>509</v>
      </c>
      <c r="D126" s="401">
        <v>2.00962</v>
      </c>
      <c r="E126" s="401">
        <v>1.5549999999999999</v>
      </c>
      <c r="F126" s="401">
        <v>3.1863200000000003</v>
      </c>
      <c r="G126" s="401">
        <v>0.17899999999999999</v>
      </c>
      <c r="H126" s="401">
        <v>0.186</v>
      </c>
      <c r="I126" s="401">
        <v>0.33250000000000002</v>
      </c>
      <c r="J126" s="401">
        <v>4.3400000000000001E-2</v>
      </c>
      <c r="K126" s="401">
        <v>0</v>
      </c>
      <c r="L126" s="401">
        <v>5.8000000000000003E-2</v>
      </c>
      <c r="M126" s="401">
        <v>2.2037800000000001</v>
      </c>
      <c r="N126" s="401">
        <v>1.2809200000000001</v>
      </c>
      <c r="O126" s="401">
        <v>2.2219699999999998</v>
      </c>
      <c r="P126" s="401">
        <v>4.4358000000000004</v>
      </c>
      <c r="Q126" s="401">
        <v>3.0219200000000002</v>
      </c>
      <c r="R126" s="401">
        <v>5.7987900000000003</v>
      </c>
      <c r="S126" s="396">
        <f t="shared" ref="S126:S127" si="9">(R126-Q126)/(Q126)</f>
        <v>0.9189091703287976</v>
      </c>
      <c r="T126" s="279"/>
      <c r="U126" s="279"/>
      <c r="V126" s="279"/>
      <c r="W126" s="3"/>
      <c r="X126" s="3"/>
      <c r="Y126" s="3"/>
      <c r="Z126" s="3"/>
      <c r="AA126" s="3"/>
      <c r="AB126" s="3"/>
      <c r="AC126" s="3"/>
      <c r="AD126" s="3"/>
    </row>
    <row r="127" spans="2:30">
      <c r="B127" s="371" t="s">
        <v>103</v>
      </c>
      <c r="C127" s="393" t="s">
        <v>509</v>
      </c>
      <c r="D127" s="401">
        <v>40.763560000000027</v>
      </c>
      <c r="E127" s="401">
        <v>40.433700000000002</v>
      </c>
      <c r="F127" s="401">
        <v>43.391979999999982</v>
      </c>
      <c r="G127" s="401">
        <v>38.56951999999999</v>
      </c>
      <c r="H127" s="401">
        <v>24.531660000000006</v>
      </c>
      <c r="I127" s="401">
        <v>15.030150000000003</v>
      </c>
      <c r="J127" s="401">
        <v>5.1983199999999989</v>
      </c>
      <c r="K127" s="401">
        <v>4.3484300000000013</v>
      </c>
      <c r="L127" s="401">
        <v>8.9420900000000003</v>
      </c>
      <c r="M127" s="401">
        <v>20.31561</v>
      </c>
      <c r="N127" s="401">
        <v>5.7893299999999988</v>
      </c>
      <c r="O127" s="401">
        <v>42.271480000000004</v>
      </c>
      <c r="P127" s="401">
        <v>104.84701000000001</v>
      </c>
      <c r="Q127" s="401">
        <v>75.103120000000004</v>
      </c>
      <c r="R127" s="401">
        <v>109.63569999999999</v>
      </c>
      <c r="S127" s="396">
        <f t="shared" si="9"/>
        <v>0.4598022026248707</v>
      </c>
      <c r="T127" s="279"/>
      <c r="U127" s="279"/>
      <c r="V127" s="279"/>
      <c r="W127" s="3"/>
      <c r="X127" s="3"/>
      <c r="Y127" s="3"/>
      <c r="Z127" s="3"/>
      <c r="AA127" s="3"/>
      <c r="AB127" s="3"/>
      <c r="AC127" s="3"/>
      <c r="AD127" s="3"/>
    </row>
    <row r="128" spans="2:30">
      <c r="B128" s="390"/>
      <c r="C128" s="397"/>
      <c r="D128" s="397"/>
      <c r="E128" s="397"/>
      <c r="F128" s="397"/>
      <c r="G128" s="397"/>
      <c r="H128" s="397"/>
      <c r="I128" s="397"/>
      <c r="J128" s="397"/>
      <c r="K128" s="397"/>
      <c r="L128" s="397"/>
      <c r="M128" s="397"/>
      <c r="N128" s="397"/>
      <c r="O128" s="397"/>
      <c r="P128" s="397"/>
      <c r="Q128" s="397"/>
      <c r="R128" s="397"/>
      <c r="S128" s="390"/>
    </row>
    <row r="129" spans="2:36">
      <c r="B129" s="390"/>
      <c r="C129" s="397"/>
      <c r="D129" s="390"/>
      <c r="E129" s="390"/>
      <c r="F129" s="390"/>
      <c r="G129" s="390"/>
      <c r="H129" s="390"/>
      <c r="I129" s="390"/>
      <c r="J129" s="390"/>
      <c r="K129" s="390"/>
      <c r="L129" s="390"/>
      <c r="M129" s="390"/>
      <c r="N129" s="390"/>
      <c r="O129" s="390"/>
      <c r="P129" s="390"/>
      <c r="Q129" s="390"/>
      <c r="R129" s="390"/>
      <c r="S129" s="390"/>
    </row>
    <row r="130" spans="2:36">
      <c r="B130" s="458" t="s">
        <v>104</v>
      </c>
      <c r="C130" s="458"/>
      <c r="D130" s="458"/>
      <c r="E130" s="458"/>
      <c r="F130" s="458"/>
      <c r="G130" s="458"/>
      <c r="H130" s="458"/>
      <c r="I130" s="458"/>
      <c r="J130" s="458"/>
      <c r="K130" s="458"/>
      <c r="L130" s="458"/>
      <c r="M130" s="458"/>
      <c r="N130" s="458"/>
      <c r="O130" s="458"/>
      <c r="P130" s="458"/>
      <c r="Q130" s="458"/>
      <c r="R130" s="458"/>
      <c r="S130" s="458"/>
    </row>
    <row r="131" spans="2:36" s="3" customFormat="1" ht="12.95">
      <c r="B131" s="466" t="s">
        <v>27</v>
      </c>
      <c r="C131" s="11" t="s">
        <v>444</v>
      </c>
      <c r="D131" s="459" t="s">
        <v>445</v>
      </c>
      <c r="E131" s="459"/>
      <c r="F131" s="460"/>
      <c r="G131" s="459" t="s">
        <v>446</v>
      </c>
      <c r="H131" s="459"/>
      <c r="I131" s="460"/>
      <c r="J131" s="459" t="s">
        <v>447</v>
      </c>
      <c r="K131" s="459"/>
      <c r="L131" s="460"/>
      <c r="M131" s="459"/>
      <c r="N131" s="459"/>
      <c r="O131" s="460"/>
      <c r="P131" s="459" t="s">
        <v>213</v>
      </c>
      <c r="Q131" s="459"/>
      <c r="R131" s="460"/>
      <c r="S131" s="159" t="s">
        <v>449</v>
      </c>
    </row>
    <row r="132" spans="2:36" s="3" customFormat="1" ht="12.95">
      <c r="B132" s="467"/>
      <c r="C132" s="391"/>
      <c r="D132" s="392">
        <v>2020</v>
      </c>
      <c r="E132" s="392">
        <v>2021</v>
      </c>
      <c r="F132" s="363">
        <v>2022</v>
      </c>
      <c r="G132" s="392">
        <v>2020</v>
      </c>
      <c r="H132" s="392">
        <v>2021</v>
      </c>
      <c r="I132" s="363">
        <v>2022</v>
      </c>
      <c r="J132" s="392">
        <v>2020</v>
      </c>
      <c r="K132" s="392">
        <v>2021</v>
      </c>
      <c r="L132" s="363">
        <v>2022</v>
      </c>
      <c r="M132" s="392">
        <v>2020</v>
      </c>
      <c r="N132" s="392">
        <v>2021</v>
      </c>
      <c r="O132" s="363">
        <v>2022</v>
      </c>
      <c r="P132" s="392">
        <v>2020</v>
      </c>
      <c r="Q132" s="392">
        <v>2021</v>
      </c>
      <c r="R132" s="363">
        <v>2022</v>
      </c>
      <c r="S132" s="364" t="s">
        <v>450</v>
      </c>
    </row>
    <row r="133" spans="2:36" ht="15.6">
      <c r="B133" s="371" t="s">
        <v>515</v>
      </c>
      <c r="C133" s="393" t="s">
        <v>509</v>
      </c>
      <c r="D133" s="401">
        <v>3.9609999999999999</v>
      </c>
      <c r="E133" s="401">
        <v>2.2400000000000002</v>
      </c>
      <c r="F133" s="401">
        <v>0</v>
      </c>
      <c r="G133" s="401">
        <v>0</v>
      </c>
      <c r="H133" s="401">
        <v>0</v>
      </c>
      <c r="I133" s="401">
        <v>0</v>
      </c>
      <c r="J133" s="401">
        <v>0</v>
      </c>
      <c r="K133" s="401">
        <v>0</v>
      </c>
      <c r="L133" s="401">
        <v>0</v>
      </c>
      <c r="M133" s="401">
        <v>0.22763999999999998</v>
      </c>
      <c r="N133" s="401">
        <v>7.1120000000000003E-2</v>
      </c>
      <c r="O133" s="401">
        <v>6.59E-2</v>
      </c>
      <c r="P133" s="401">
        <v>4.1886400000000004</v>
      </c>
      <c r="Q133" s="401">
        <v>2.3111199999999998</v>
      </c>
      <c r="R133" s="401">
        <v>6.59E-2</v>
      </c>
      <c r="S133" s="396">
        <f t="shared" ref="S133" si="10">(R133-Q133)/(Q133)</f>
        <v>-0.97148568659351309</v>
      </c>
      <c r="U133" s="3"/>
      <c r="V133" s="3"/>
      <c r="W133" s="3"/>
      <c r="X133" s="3"/>
      <c r="Y133" s="3"/>
      <c r="Z133" s="3"/>
      <c r="AA133" s="3"/>
      <c r="AB133" s="3"/>
      <c r="AC133" s="3"/>
      <c r="AD133" s="3"/>
    </row>
    <row r="134" spans="2:36">
      <c r="B134" s="390"/>
      <c r="C134" s="397"/>
      <c r="D134" s="390"/>
      <c r="E134" s="390"/>
      <c r="F134" s="390"/>
      <c r="G134" s="390"/>
      <c r="H134" s="390"/>
      <c r="I134" s="390"/>
      <c r="J134" s="390"/>
      <c r="K134" s="390"/>
      <c r="L134" s="390"/>
      <c r="M134" s="390"/>
      <c r="N134" s="390"/>
      <c r="O134" s="390"/>
      <c r="P134" s="10"/>
      <c r="Q134" s="10"/>
      <c r="R134" s="10"/>
      <c r="S134" s="390"/>
    </row>
    <row r="135" spans="2:36">
      <c r="B135" s="85" t="s">
        <v>516</v>
      </c>
      <c r="C135" s="464" t="s">
        <v>517</v>
      </c>
      <c r="D135" s="464"/>
      <c r="E135" s="464"/>
      <c r="F135" s="464"/>
      <c r="G135" s="464"/>
      <c r="H135" s="464"/>
      <c r="I135" s="464"/>
      <c r="J135" s="464"/>
      <c r="K135" s="464"/>
      <c r="L135" s="464"/>
      <c r="M135" s="464"/>
      <c r="N135" s="464"/>
      <c r="O135" s="464"/>
      <c r="P135" s="464"/>
      <c r="Q135" s="464"/>
      <c r="R135" s="464"/>
      <c r="S135" s="464"/>
      <c r="T135" s="3"/>
      <c r="U135" s="3"/>
      <c r="V135" s="3"/>
      <c r="W135" s="3"/>
      <c r="X135" s="3"/>
      <c r="Y135" s="3"/>
      <c r="Z135" s="3"/>
      <c r="AA135" s="3"/>
      <c r="AB135" s="3"/>
      <c r="AC135" s="3"/>
      <c r="AD135" s="3"/>
      <c r="AE135" s="3"/>
      <c r="AF135" s="3"/>
      <c r="AG135" s="3"/>
      <c r="AH135" s="3"/>
      <c r="AI135" s="3"/>
      <c r="AJ135" s="3"/>
    </row>
    <row r="136" spans="2:36" ht="24.6" customHeight="1">
      <c r="B136" s="85" t="s">
        <v>518</v>
      </c>
      <c r="C136" s="464" t="s">
        <v>519</v>
      </c>
      <c r="D136" s="464"/>
      <c r="E136" s="464"/>
      <c r="F136" s="464"/>
      <c r="G136" s="464"/>
      <c r="H136" s="464"/>
      <c r="I136" s="464"/>
      <c r="J136" s="464"/>
      <c r="K136" s="464"/>
      <c r="L136" s="464"/>
      <c r="M136" s="464"/>
      <c r="N136" s="464"/>
      <c r="O136" s="464"/>
      <c r="P136" s="464"/>
      <c r="Q136" s="464"/>
      <c r="R136" s="464"/>
      <c r="S136" s="464"/>
      <c r="T136" s="3"/>
      <c r="U136" s="3"/>
      <c r="V136" s="3"/>
      <c r="W136" s="3"/>
      <c r="X136" s="3"/>
      <c r="Y136" s="3"/>
      <c r="Z136" s="3"/>
      <c r="AA136" s="3"/>
      <c r="AB136" s="3"/>
      <c r="AC136" s="3"/>
      <c r="AD136" s="3"/>
      <c r="AE136" s="3"/>
      <c r="AF136" s="3"/>
      <c r="AG136" s="3"/>
      <c r="AH136" s="3"/>
      <c r="AI136" s="3"/>
      <c r="AJ136" s="3"/>
    </row>
    <row r="137" spans="2:36" ht="216.95" customHeight="1">
      <c r="B137" s="85" t="s">
        <v>520</v>
      </c>
      <c r="C137" s="465" t="s">
        <v>521</v>
      </c>
      <c r="D137" s="464"/>
      <c r="E137" s="464"/>
      <c r="F137" s="464"/>
      <c r="G137" s="464"/>
      <c r="H137" s="464"/>
      <c r="I137" s="464"/>
      <c r="J137" s="464"/>
      <c r="K137" s="464"/>
      <c r="L137" s="464"/>
      <c r="M137" s="464"/>
      <c r="N137" s="464"/>
      <c r="O137" s="464"/>
      <c r="P137" s="464"/>
      <c r="Q137" s="464"/>
      <c r="R137" s="464"/>
      <c r="S137" s="464"/>
      <c r="T137" s="3"/>
      <c r="U137" s="3"/>
      <c r="V137" s="3"/>
      <c r="W137" s="3"/>
      <c r="X137" s="3"/>
      <c r="Y137" s="3"/>
      <c r="Z137" s="3"/>
      <c r="AA137" s="3"/>
      <c r="AB137" s="3"/>
      <c r="AC137" s="3"/>
      <c r="AD137" s="3"/>
      <c r="AE137" s="3"/>
      <c r="AF137" s="3"/>
      <c r="AG137" s="3"/>
      <c r="AH137" s="3"/>
      <c r="AI137" s="3"/>
      <c r="AJ137" s="3"/>
    </row>
  </sheetData>
  <mergeCells count="81">
    <mergeCell ref="P131:R131"/>
    <mergeCell ref="B131:B132"/>
    <mergeCell ref="D131:F131"/>
    <mergeCell ref="G131:I131"/>
    <mergeCell ref="J131:L131"/>
    <mergeCell ref="M131:O131"/>
    <mergeCell ref="D110:F110"/>
    <mergeCell ref="G110:I110"/>
    <mergeCell ref="J110:L110"/>
    <mergeCell ref="M110:O110"/>
    <mergeCell ref="B118:B119"/>
    <mergeCell ref="D118:F118"/>
    <mergeCell ref="G118:I118"/>
    <mergeCell ref="J118:L118"/>
    <mergeCell ref="M118:O118"/>
    <mergeCell ref="P5:R5"/>
    <mergeCell ref="D12:F12"/>
    <mergeCell ref="G12:I12"/>
    <mergeCell ref="J12:L12"/>
    <mergeCell ref="M12:O12"/>
    <mergeCell ref="P12:R12"/>
    <mergeCell ref="B11:S11"/>
    <mergeCell ref="B5:B6"/>
    <mergeCell ref="D5:F5"/>
    <mergeCell ref="G5:I5"/>
    <mergeCell ref="J5:L5"/>
    <mergeCell ref="M5:O5"/>
    <mergeCell ref="B4:S4"/>
    <mergeCell ref="C136:S136"/>
    <mergeCell ref="B117:S117"/>
    <mergeCell ref="B130:S130"/>
    <mergeCell ref="C137:S137"/>
    <mergeCell ref="B12:B13"/>
    <mergeCell ref="B28:B29"/>
    <mergeCell ref="B103:B104"/>
    <mergeCell ref="B76:B78"/>
    <mergeCell ref="B73:B74"/>
    <mergeCell ref="B54:B55"/>
    <mergeCell ref="C135:S135"/>
    <mergeCell ref="P118:R118"/>
    <mergeCell ref="S105:S106"/>
    <mergeCell ref="D54:F54"/>
    <mergeCell ref="G54:I54"/>
    <mergeCell ref="P98:R98"/>
    <mergeCell ref="P110:R110"/>
    <mergeCell ref="B72:S72"/>
    <mergeCell ref="B97:S97"/>
    <mergeCell ref="B109:S109"/>
    <mergeCell ref="D73:F73"/>
    <mergeCell ref="G73:I73"/>
    <mergeCell ref="J73:L73"/>
    <mergeCell ref="M73:O73"/>
    <mergeCell ref="P73:R73"/>
    <mergeCell ref="B98:B99"/>
    <mergeCell ref="D98:F98"/>
    <mergeCell ref="G98:I98"/>
    <mergeCell ref="J98:L98"/>
    <mergeCell ref="M98:O98"/>
    <mergeCell ref="B110:B111"/>
    <mergeCell ref="B14:B15"/>
    <mergeCell ref="B37:B38"/>
    <mergeCell ref="B39:B40"/>
    <mergeCell ref="B16:B19"/>
    <mergeCell ref="B41:B42"/>
    <mergeCell ref="B27:S27"/>
    <mergeCell ref="D28:F28"/>
    <mergeCell ref="G28:I28"/>
    <mergeCell ref="J28:L28"/>
    <mergeCell ref="M28:O28"/>
    <mergeCell ref="P28:R28"/>
    <mergeCell ref="B56:B57"/>
    <mergeCell ref="B47:B48"/>
    <mergeCell ref="B49:B50"/>
    <mergeCell ref="B33:B34"/>
    <mergeCell ref="B35:B36"/>
    <mergeCell ref="B43:B44"/>
    <mergeCell ref="B45:B46"/>
    <mergeCell ref="B53:S53"/>
    <mergeCell ref="J54:L54"/>
    <mergeCell ref="M54:O54"/>
    <mergeCell ref="P54:R54"/>
  </mergeCells>
  <hyperlinks>
    <hyperlink ref="A1" location="'0_Content '!A1" display="Back to content" xr:uid="{5F44B91D-2E98-4609-ADD3-6DBC753DAE4C}"/>
    <hyperlink ref="A2" location="'0.1_Index'!A1" display="Index" xr:uid="{C31F33A3-0043-4D9B-B459-67FEADCD9C06}"/>
  </hyperlinks>
  <pageMargins left="0" right="0" top="0" bottom="0" header="0" footer="0"/>
  <pageSetup paperSize="8" scale="50" orientation="landscape" r:id="rId1"/>
  <headerFooter>
    <oddHeader>&amp;C&amp;"Calibri"&amp;10&amp;K0078D7Classification:  Restricted to ProCreditGroup&amp;1#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DA396-553B-4C83-BCD0-A6F6F3D742F6}">
  <sheetPr>
    <tabColor rgb="FF004F95"/>
  </sheetPr>
  <dimension ref="A1:AH215"/>
  <sheetViews>
    <sheetView showGridLines="0" zoomScale="70" zoomScaleNormal="70" workbookViewId="0">
      <selection activeCell="A118" sqref="A118"/>
    </sheetView>
  </sheetViews>
  <sheetFormatPr defaultColWidth="8.7109375" defaultRowHeight="14.45"/>
  <cols>
    <col min="1" max="1" width="17" bestFit="1" customWidth="1"/>
    <col min="2" max="2" width="59.5703125" style="8" customWidth="1"/>
    <col min="3" max="3" width="20.5703125" style="8" customWidth="1"/>
    <col min="4" max="4" width="19.28515625" style="8" customWidth="1"/>
    <col min="5" max="5" width="20.28515625" style="8" customWidth="1"/>
    <col min="6" max="6" width="20" style="8" customWidth="1"/>
    <col min="7" max="7" width="19" style="8" customWidth="1"/>
    <col min="8" max="8" width="19.28515625" style="8" customWidth="1"/>
    <col min="9" max="9" width="19.7109375" style="8" customWidth="1"/>
    <col min="10" max="10" width="19.42578125" style="8" customWidth="1"/>
    <col min="11" max="11" width="17.5703125" style="8" customWidth="1"/>
    <col min="12" max="12" width="19" style="8" customWidth="1"/>
    <col min="13" max="13" width="20.5703125" style="8" customWidth="1"/>
    <col min="14" max="14" width="18" style="8" customWidth="1"/>
    <col min="15" max="15" width="21" style="8" customWidth="1"/>
    <col min="16" max="16" width="18.28515625" style="8" customWidth="1"/>
    <col min="17" max="17" width="19.42578125" style="8" customWidth="1"/>
    <col min="18" max="18" width="19.28515625" style="8" customWidth="1"/>
    <col min="19" max="19" width="18" style="8" customWidth="1"/>
    <col min="20" max="20" width="19.28515625" style="8" customWidth="1"/>
    <col min="21" max="21" width="17.7109375" style="8" customWidth="1"/>
    <col min="22" max="22" width="19.7109375" customWidth="1"/>
    <col min="23" max="23" width="17.7109375" customWidth="1"/>
    <col min="24" max="24" width="17.42578125" customWidth="1"/>
    <col min="25" max="25" width="19" customWidth="1"/>
    <col min="26" max="26" width="18.42578125" customWidth="1"/>
    <col min="27" max="27" width="23" customWidth="1"/>
    <col min="28" max="28" width="18.85546875" customWidth="1"/>
  </cols>
  <sheetData>
    <row r="1" spans="1:27">
      <c r="A1" s="104" t="s">
        <v>20</v>
      </c>
      <c r="B1" s="412"/>
      <c r="C1" s="390"/>
      <c r="D1" s="390"/>
      <c r="E1" s="390"/>
      <c r="F1" s="390"/>
      <c r="G1" s="390"/>
      <c r="H1" s="390"/>
      <c r="I1" s="390"/>
      <c r="J1" s="390"/>
      <c r="K1" s="390"/>
      <c r="L1" s="390"/>
      <c r="M1" s="390"/>
      <c r="N1" s="390"/>
      <c r="O1" s="390"/>
      <c r="P1" s="390"/>
      <c r="Q1" s="390"/>
      <c r="R1" s="390"/>
      <c r="S1" s="390"/>
      <c r="T1" s="412"/>
      <c r="U1" s="412"/>
    </row>
    <row r="2" spans="1:27">
      <c r="A2" s="104" t="s">
        <v>443</v>
      </c>
      <c r="B2" s="106" t="s">
        <v>106</v>
      </c>
      <c r="C2" s="390"/>
      <c r="D2" s="390"/>
      <c r="E2" s="390"/>
      <c r="F2" s="390"/>
      <c r="G2" s="390"/>
      <c r="H2" s="390"/>
      <c r="I2" s="390"/>
      <c r="J2" s="390"/>
      <c r="K2" s="390"/>
      <c r="L2" s="390"/>
      <c r="M2" s="390"/>
      <c r="N2" s="390"/>
      <c r="O2" s="390"/>
      <c r="P2" s="390"/>
      <c r="Q2" s="390"/>
      <c r="R2" s="390"/>
      <c r="S2" s="390"/>
      <c r="T2" s="412"/>
      <c r="U2" s="412"/>
    </row>
    <row r="3" spans="1:27">
      <c r="B3" s="13"/>
      <c r="C3" s="13"/>
      <c r="D3" s="13"/>
      <c r="E3" s="13"/>
      <c r="F3" s="13"/>
      <c r="G3" s="13"/>
      <c r="H3" s="13"/>
      <c r="I3" s="13"/>
      <c r="J3" s="13"/>
      <c r="K3" s="13"/>
      <c r="L3" s="13"/>
      <c r="M3" s="13"/>
      <c r="N3" s="13"/>
      <c r="O3" s="13"/>
      <c r="P3" s="13"/>
      <c r="Q3" s="13"/>
      <c r="R3" s="13"/>
      <c r="S3" s="13"/>
      <c r="T3" s="13"/>
      <c r="U3" s="13"/>
    </row>
    <row r="4" spans="1:27">
      <c r="B4" s="491" t="s">
        <v>107</v>
      </c>
      <c r="C4" s="491"/>
      <c r="D4" s="491"/>
      <c r="E4" s="491"/>
      <c r="F4" s="491"/>
      <c r="G4" s="491"/>
      <c r="H4" s="491"/>
      <c r="I4" s="491"/>
      <c r="J4" s="491"/>
      <c r="K4" s="491"/>
      <c r="L4" s="491"/>
      <c r="M4" s="491"/>
      <c r="N4" s="491"/>
      <c r="O4" s="491"/>
      <c r="P4" s="491"/>
      <c r="Q4" s="491"/>
      <c r="R4" s="390"/>
      <c r="S4" s="390"/>
      <c r="T4" s="390"/>
      <c r="U4" s="390"/>
    </row>
    <row r="5" spans="1:27" ht="14.65" customHeight="1">
      <c r="B5" s="492" t="s">
        <v>522</v>
      </c>
      <c r="C5" s="490" t="s">
        <v>445</v>
      </c>
      <c r="D5" s="490"/>
      <c r="E5" s="490"/>
      <c r="F5" s="482" t="s">
        <v>446</v>
      </c>
      <c r="G5" s="482"/>
      <c r="H5" s="482"/>
      <c r="I5" s="490" t="s">
        <v>447</v>
      </c>
      <c r="J5" s="490"/>
      <c r="K5" s="490"/>
      <c r="L5" s="482" t="s">
        <v>448</v>
      </c>
      <c r="M5" s="482"/>
      <c r="N5" s="482"/>
      <c r="O5" s="493" t="s">
        <v>213</v>
      </c>
      <c r="P5" s="493"/>
      <c r="Q5" s="493"/>
      <c r="R5" s="390"/>
      <c r="S5" s="390"/>
      <c r="T5" s="390"/>
      <c r="U5" s="390"/>
    </row>
    <row r="6" spans="1:27">
      <c r="B6" s="492"/>
      <c r="C6" s="164" t="s">
        <v>523</v>
      </c>
      <c r="D6" s="164" t="s">
        <v>524</v>
      </c>
      <c r="E6" s="110" t="s">
        <v>525</v>
      </c>
      <c r="F6" s="164" t="s">
        <v>523</v>
      </c>
      <c r="G6" s="164" t="s">
        <v>524</v>
      </c>
      <c r="H6" s="110" t="s">
        <v>525</v>
      </c>
      <c r="I6" s="164" t="s">
        <v>523</v>
      </c>
      <c r="J6" s="164" t="s">
        <v>524</v>
      </c>
      <c r="K6" s="110" t="s">
        <v>525</v>
      </c>
      <c r="L6" s="164" t="s">
        <v>523</v>
      </c>
      <c r="M6" s="164" t="s">
        <v>524</v>
      </c>
      <c r="N6" s="110" t="s">
        <v>525</v>
      </c>
      <c r="O6" s="164" t="s">
        <v>523</v>
      </c>
      <c r="P6" s="164" t="s">
        <v>524</v>
      </c>
      <c r="Q6" s="110" t="s">
        <v>525</v>
      </c>
      <c r="R6" s="390"/>
      <c r="S6" s="390"/>
      <c r="T6" s="390"/>
      <c r="U6" s="390"/>
    </row>
    <row r="7" spans="1:27">
      <c r="B7" s="361" t="s">
        <v>526</v>
      </c>
      <c r="C7" s="413">
        <v>0.42787993839332661</v>
      </c>
      <c r="D7" s="413">
        <v>0.41078245212700848</v>
      </c>
      <c r="E7" s="413">
        <v>0.41254869812399869</v>
      </c>
      <c r="F7" s="67">
        <v>0.40390228323400135</v>
      </c>
      <c r="G7" s="67">
        <v>0.39242863225818336</v>
      </c>
      <c r="H7" s="67">
        <v>0.34791069446357525</v>
      </c>
      <c r="I7" s="67">
        <v>0.56043082755417395</v>
      </c>
      <c r="J7" s="67">
        <v>0.53339980053010061</v>
      </c>
      <c r="K7" s="67">
        <v>0.55103085930510354</v>
      </c>
      <c r="L7" s="67">
        <v>0.36036022774151127</v>
      </c>
      <c r="M7" s="67">
        <v>0.31310177945642276</v>
      </c>
      <c r="N7" s="67">
        <v>0.26594904142863884</v>
      </c>
      <c r="O7" s="413">
        <v>0.43026959341871818</v>
      </c>
      <c r="P7" s="413">
        <v>0.4145441841465099</v>
      </c>
      <c r="Q7" s="413">
        <v>0.41100649438373332</v>
      </c>
      <c r="R7" s="390"/>
      <c r="S7" s="390"/>
      <c r="T7" s="390"/>
      <c r="U7" s="390"/>
      <c r="V7" s="390"/>
      <c r="W7" s="390"/>
      <c r="X7" s="390"/>
      <c r="Y7" s="390"/>
      <c r="Z7" s="390"/>
      <c r="AA7" s="390"/>
    </row>
    <row r="8" spans="1:27">
      <c r="B8" s="361" t="s">
        <v>527</v>
      </c>
      <c r="C8" s="413">
        <v>0.42531853190005248</v>
      </c>
      <c r="D8" s="413">
        <v>0.44200719528053622</v>
      </c>
      <c r="E8" s="413">
        <v>0.42956880673433262</v>
      </c>
      <c r="F8" s="67">
        <v>0.5105185874896524</v>
      </c>
      <c r="G8" s="67">
        <v>0.51534630292021433</v>
      </c>
      <c r="H8" s="67">
        <v>0.52575808067818219</v>
      </c>
      <c r="I8" s="67">
        <v>0.28717961535675163</v>
      </c>
      <c r="J8" s="67">
        <v>0.29678216565746918</v>
      </c>
      <c r="K8" s="67">
        <v>0.29334756651684851</v>
      </c>
      <c r="L8" s="67">
        <v>0.63930936730437948</v>
      </c>
      <c r="M8" s="67">
        <v>0.68664527793943742</v>
      </c>
      <c r="N8" s="67">
        <v>0.78034032847019219</v>
      </c>
      <c r="O8" s="413">
        <v>0.43668080097052114</v>
      </c>
      <c r="P8" s="413">
        <v>0.45014987304807724</v>
      </c>
      <c r="Q8" s="413">
        <v>0.44058803692692755</v>
      </c>
      <c r="R8" s="390"/>
      <c r="S8" s="390"/>
      <c r="T8" s="390"/>
      <c r="U8" s="390"/>
      <c r="V8" s="390"/>
      <c r="W8" s="390"/>
      <c r="X8" s="390"/>
      <c r="Y8" s="390"/>
      <c r="Z8" s="390"/>
      <c r="AA8" s="390"/>
    </row>
    <row r="9" spans="1:27">
      <c r="B9" s="361" t="s">
        <v>528</v>
      </c>
      <c r="C9" s="413">
        <v>5.6649074601436207E-2</v>
      </c>
      <c r="D9" s="413">
        <v>4.9206336749066264E-2</v>
      </c>
      <c r="E9" s="413">
        <v>4.4917395764238532E-2</v>
      </c>
      <c r="F9" s="67">
        <v>5.3460770255335195E-2</v>
      </c>
      <c r="G9" s="67">
        <v>6.1200391216081194E-2</v>
      </c>
      <c r="H9" s="67">
        <v>7.1577792310841409E-2</v>
      </c>
      <c r="I9" s="67">
        <v>0.1103700123329516</v>
      </c>
      <c r="J9" s="67">
        <v>9.9158252537390176E-2</v>
      </c>
      <c r="K9" s="67">
        <v>7.0737282727064602E-2</v>
      </c>
      <c r="L9" s="67">
        <v>0</v>
      </c>
      <c r="M9" s="67">
        <v>0</v>
      </c>
      <c r="N9" s="67">
        <v>0</v>
      </c>
      <c r="O9" s="413">
        <v>5.8662971898394825E-2</v>
      </c>
      <c r="P9" s="413">
        <v>5.499365236324024E-2</v>
      </c>
      <c r="Q9" s="413">
        <v>5.1769186770450691E-2</v>
      </c>
      <c r="R9" s="390"/>
      <c r="S9" s="390"/>
      <c r="T9" s="390"/>
      <c r="U9" s="390"/>
      <c r="V9" s="390"/>
      <c r="W9" s="390"/>
      <c r="X9" s="390"/>
      <c r="Y9" s="390"/>
      <c r="Z9" s="390"/>
      <c r="AA9" s="390"/>
    </row>
    <row r="10" spans="1:27">
      <c r="B10" s="361" t="s">
        <v>529</v>
      </c>
      <c r="C10" s="414">
        <v>9.0152455105184617E-2</v>
      </c>
      <c r="D10" s="414">
        <v>9.800401584338897E-2</v>
      </c>
      <c r="E10" s="414">
        <v>0.11296509937743009</v>
      </c>
      <c r="F10" s="362">
        <v>3.2118359021011074E-2</v>
      </c>
      <c r="G10" s="362">
        <v>3.1024673605521129E-2</v>
      </c>
      <c r="H10" s="362">
        <v>5.4753432547401039E-2</v>
      </c>
      <c r="I10" s="362">
        <v>4.2019544756122934E-2</v>
      </c>
      <c r="J10" s="362">
        <v>7.0659781275039996E-2</v>
      </c>
      <c r="K10" s="362">
        <v>8.4884291450983362E-2</v>
      </c>
      <c r="L10" s="362">
        <v>3.3040495410928189E-4</v>
      </c>
      <c r="M10" s="362">
        <v>2.5294260413987715E-4</v>
      </c>
      <c r="N10" s="362">
        <v>4.6289369898831152E-2</v>
      </c>
      <c r="O10" s="414">
        <v>7.4386633712365952E-2</v>
      </c>
      <c r="P10" s="414">
        <v>8.0312290442172626E-2</v>
      </c>
      <c r="Q10" s="414">
        <v>9.6636281918888456E-2</v>
      </c>
      <c r="R10" s="390"/>
      <c r="S10" s="390"/>
      <c r="T10" s="390"/>
      <c r="U10" s="390"/>
      <c r="V10" s="390"/>
      <c r="W10" s="390"/>
      <c r="X10" s="390"/>
      <c r="Y10" s="390"/>
      <c r="Z10" s="390"/>
      <c r="AA10" s="390"/>
    </row>
    <row r="11" spans="1:27">
      <c r="B11" s="172"/>
      <c r="C11" s="246"/>
      <c r="D11" s="246"/>
      <c r="E11" s="246"/>
      <c r="F11" s="246"/>
      <c r="G11" s="246"/>
      <c r="H11" s="246"/>
      <c r="I11" s="246"/>
      <c r="J11" s="246"/>
      <c r="K11" s="246"/>
      <c r="L11" s="246"/>
      <c r="M11" s="246"/>
      <c r="N11" s="246"/>
      <c r="O11" s="246"/>
      <c r="P11" s="246"/>
      <c r="Q11" s="246"/>
      <c r="R11" s="390"/>
      <c r="S11" s="390"/>
      <c r="T11" s="390"/>
      <c r="U11" s="390"/>
      <c r="V11" s="390"/>
    </row>
    <row r="12" spans="1:27">
      <c r="B12" s="85" t="s">
        <v>516</v>
      </c>
      <c r="C12" s="481" t="s">
        <v>530</v>
      </c>
      <c r="D12" s="481"/>
      <c r="E12" s="481"/>
      <c r="F12" s="481"/>
      <c r="G12" s="481"/>
      <c r="H12" s="481"/>
      <c r="I12" s="481"/>
      <c r="J12" s="481"/>
      <c r="K12" s="481"/>
      <c r="L12" s="481"/>
      <c r="M12" s="481"/>
      <c r="N12" s="481"/>
      <c r="O12" s="481"/>
      <c r="P12" s="481"/>
      <c r="Q12" s="481"/>
      <c r="R12" s="390"/>
      <c r="S12" s="390"/>
      <c r="T12" s="390"/>
      <c r="U12" s="390"/>
      <c r="V12" s="390"/>
    </row>
    <row r="13" spans="1:27">
      <c r="B13" s="85" t="s">
        <v>518</v>
      </c>
      <c r="C13" s="481" t="s">
        <v>475</v>
      </c>
      <c r="D13" s="481"/>
      <c r="E13" s="481"/>
      <c r="F13" s="481"/>
      <c r="G13" s="481"/>
      <c r="H13" s="481"/>
      <c r="I13" s="481"/>
      <c r="J13" s="481"/>
      <c r="K13" s="481"/>
      <c r="L13" s="481"/>
      <c r="M13" s="481"/>
      <c r="N13" s="481"/>
      <c r="O13" s="481"/>
      <c r="P13" s="481"/>
      <c r="Q13" s="481"/>
      <c r="R13" s="390"/>
      <c r="S13" s="390"/>
      <c r="T13" s="390"/>
      <c r="U13" s="390"/>
      <c r="V13" s="390"/>
    </row>
    <row r="14" spans="1:27" ht="26.25" customHeight="1">
      <c r="B14" s="60" t="s">
        <v>520</v>
      </c>
      <c r="C14" s="464" t="s">
        <v>531</v>
      </c>
      <c r="D14" s="464"/>
      <c r="E14" s="464"/>
      <c r="F14" s="464"/>
      <c r="G14" s="464"/>
      <c r="H14" s="464"/>
      <c r="I14" s="464"/>
      <c r="J14" s="464"/>
      <c r="K14" s="464"/>
      <c r="L14" s="464"/>
      <c r="M14" s="464"/>
      <c r="N14" s="464"/>
      <c r="O14" s="464"/>
      <c r="P14" s="464"/>
      <c r="Q14" s="464"/>
      <c r="R14" s="390"/>
      <c r="S14" s="390"/>
      <c r="T14" s="390"/>
      <c r="U14" s="390"/>
      <c r="V14" s="390"/>
    </row>
    <row r="15" spans="1:27">
      <c r="B15" s="13"/>
      <c r="C15" s="13"/>
      <c r="D15" s="13"/>
      <c r="E15" s="13"/>
      <c r="F15" s="13"/>
      <c r="G15" s="13"/>
      <c r="H15" s="13"/>
      <c r="I15" s="13"/>
      <c r="J15" s="13"/>
      <c r="K15" s="13"/>
      <c r="L15" s="13"/>
      <c r="M15" s="13"/>
      <c r="N15" s="13"/>
      <c r="O15" s="13"/>
      <c r="P15" s="13"/>
      <c r="Q15" s="13"/>
      <c r="R15" s="13"/>
      <c r="S15" s="13"/>
      <c r="T15" s="13"/>
      <c r="U15" s="13"/>
    </row>
    <row r="16" spans="1:27">
      <c r="B16" s="13"/>
      <c r="C16" s="13"/>
      <c r="D16" s="13"/>
      <c r="E16" s="13"/>
      <c r="F16" s="13"/>
      <c r="G16" s="13"/>
      <c r="H16" s="13"/>
      <c r="I16" s="13"/>
      <c r="J16" s="13"/>
      <c r="K16" s="13"/>
      <c r="L16" s="13"/>
      <c r="M16" s="13"/>
      <c r="N16" s="13"/>
      <c r="O16" s="13"/>
      <c r="P16" s="13"/>
      <c r="Q16" s="13"/>
      <c r="R16" s="13"/>
      <c r="S16" s="13"/>
      <c r="T16" s="13"/>
      <c r="U16" s="13"/>
    </row>
    <row r="17" spans="2:27">
      <c r="B17" s="107" t="s">
        <v>532</v>
      </c>
      <c r="C17" s="13"/>
      <c r="D17" s="13"/>
      <c r="E17" s="13"/>
      <c r="F17" s="13"/>
      <c r="G17" s="13"/>
      <c r="H17" s="13"/>
      <c r="I17" s="13"/>
      <c r="J17" s="13"/>
      <c r="K17" s="13"/>
      <c r="L17" s="13"/>
      <c r="M17" s="13"/>
      <c r="N17" s="13"/>
      <c r="O17" s="13"/>
      <c r="P17" s="13"/>
      <c r="Q17" s="13"/>
      <c r="R17" s="13"/>
      <c r="S17" s="13"/>
      <c r="T17" s="13"/>
      <c r="U17" s="13"/>
    </row>
    <row r="18" spans="2:27">
      <c r="B18" s="13"/>
      <c r="C18" s="13"/>
      <c r="D18" s="13"/>
      <c r="E18" s="13"/>
      <c r="F18" s="13"/>
      <c r="G18" s="13"/>
      <c r="H18" s="13"/>
      <c r="I18" s="13"/>
      <c r="J18" s="13"/>
      <c r="K18" s="13"/>
      <c r="L18" s="13"/>
      <c r="M18" s="13"/>
      <c r="N18" s="13"/>
      <c r="O18" s="13"/>
      <c r="P18" s="13"/>
      <c r="Q18" s="13"/>
      <c r="R18" s="13"/>
      <c r="S18" s="13"/>
      <c r="T18" s="13"/>
      <c r="U18" s="13"/>
    </row>
    <row r="19" spans="2:27">
      <c r="B19" s="491" t="s">
        <v>112</v>
      </c>
      <c r="C19" s="491"/>
      <c r="D19" s="491"/>
      <c r="E19" s="491"/>
      <c r="F19" s="491"/>
      <c r="G19" s="491"/>
      <c r="H19" s="491"/>
      <c r="I19" s="491"/>
      <c r="J19" s="491"/>
      <c r="K19" s="491"/>
      <c r="L19" s="491"/>
      <c r="M19" s="491"/>
      <c r="N19" s="491"/>
      <c r="O19" s="491"/>
      <c r="P19" s="491"/>
      <c r="Q19" s="491"/>
      <c r="R19" s="390"/>
      <c r="S19" s="390"/>
      <c r="T19" s="390"/>
      <c r="U19" s="390"/>
      <c r="V19" s="390"/>
    </row>
    <row r="20" spans="2:27" ht="14.65" customHeight="1">
      <c r="B20" s="492" t="s">
        <v>27</v>
      </c>
      <c r="C20" s="490" t="s">
        <v>445</v>
      </c>
      <c r="D20" s="490"/>
      <c r="E20" s="490"/>
      <c r="F20" s="482" t="s">
        <v>446</v>
      </c>
      <c r="G20" s="482"/>
      <c r="H20" s="482"/>
      <c r="I20" s="482" t="s">
        <v>447</v>
      </c>
      <c r="J20" s="482"/>
      <c r="K20" s="482"/>
      <c r="L20" s="482" t="s">
        <v>448</v>
      </c>
      <c r="M20" s="482"/>
      <c r="N20" s="482"/>
      <c r="O20" s="490" t="s">
        <v>213</v>
      </c>
      <c r="P20" s="490"/>
      <c r="Q20" s="490"/>
      <c r="R20" s="390"/>
      <c r="S20" s="390"/>
      <c r="T20" s="390"/>
      <c r="U20" s="390"/>
      <c r="V20" s="390"/>
    </row>
    <row r="21" spans="2:27">
      <c r="B21" s="492"/>
      <c r="C21" s="164" t="s">
        <v>523</v>
      </c>
      <c r="D21" s="164" t="s">
        <v>524</v>
      </c>
      <c r="E21" s="110" t="s">
        <v>525</v>
      </c>
      <c r="F21" s="164" t="s">
        <v>523</v>
      </c>
      <c r="G21" s="164" t="s">
        <v>524</v>
      </c>
      <c r="H21" s="110" t="s">
        <v>525</v>
      </c>
      <c r="I21" s="164" t="s">
        <v>523</v>
      </c>
      <c r="J21" s="164" t="s">
        <v>524</v>
      </c>
      <c r="K21" s="110" t="s">
        <v>525</v>
      </c>
      <c r="L21" s="164" t="s">
        <v>523</v>
      </c>
      <c r="M21" s="164" t="s">
        <v>524</v>
      </c>
      <c r="N21" s="110" t="s">
        <v>525</v>
      </c>
      <c r="O21" s="164" t="s">
        <v>523</v>
      </c>
      <c r="P21" s="164" t="s">
        <v>524</v>
      </c>
      <c r="Q21" s="110" t="s">
        <v>525</v>
      </c>
      <c r="R21" s="390"/>
      <c r="S21" s="390"/>
      <c r="T21" s="390"/>
      <c r="U21" s="390"/>
      <c r="V21" s="390"/>
    </row>
    <row r="22" spans="2:27">
      <c r="B22" s="61" t="s">
        <v>113</v>
      </c>
      <c r="C22" s="359">
        <v>722.7</v>
      </c>
      <c r="D22" s="360">
        <v>792.07940632078567</v>
      </c>
      <c r="E22" s="53">
        <v>896.90315205618788</v>
      </c>
      <c r="F22" s="360">
        <v>189.3</v>
      </c>
      <c r="G22" s="355">
        <v>204.08513437337643</v>
      </c>
      <c r="H22" s="53">
        <v>181.02374943096109</v>
      </c>
      <c r="I22" s="360">
        <v>49.4</v>
      </c>
      <c r="J22" s="360">
        <v>70.247628617286765</v>
      </c>
      <c r="K22" s="53">
        <v>74.484685167174192</v>
      </c>
      <c r="L22" s="355">
        <v>2.4</v>
      </c>
      <c r="M22" s="355">
        <v>12.97129874</v>
      </c>
      <c r="N22" s="355">
        <v>12.408105680000004</v>
      </c>
      <c r="O22" s="360">
        <v>963.77</v>
      </c>
      <c r="P22" s="360">
        <v>1079.3834680514487</v>
      </c>
      <c r="Q22" s="355">
        <v>1164.8196923343232</v>
      </c>
      <c r="R22" s="390"/>
      <c r="S22" s="390"/>
      <c r="T22" s="390"/>
      <c r="U22" s="390"/>
      <c r="V22" s="390"/>
      <c r="W22" s="390"/>
      <c r="X22" s="390"/>
      <c r="Y22" s="390"/>
      <c r="Z22" s="390"/>
      <c r="AA22" s="390"/>
    </row>
    <row r="23" spans="2:27">
      <c r="B23" s="61" t="s">
        <v>114</v>
      </c>
      <c r="C23" s="339">
        <v>4083</v>
      </c>
      <c r="D23" s="53">
        <v>4616</v>
      </c>
      <c r="E23" s="53">
        <v>5145</v>
      </c>
      <c r="F23" s="53">
        <v>1391</v>
      </c>
      <c r="G23" s="53">
        <v>1483</v>
      </c>
      <c r="H23" s="53">
        <v>1352</v>
      </c>
      <c r="I23" s="53">
        <v>325</v>
      </c>
      <c r="J23" s="53">
        <v>460</v>
      </c>
      <c r="K23" s="53">
        <v>497</v>
      </c>
      <c r="L23" s="355">
        <v>4</v>
      </c>
      <c r="M23" s="355">
        <v>24</v>
      </c>
      <c r="N23" s="355" vm="15">
        <v>29</v>
      </c>
      <c r="O23" s="53">
        <v>5803</v>
      </c>
      <c r="P23" s="53">
        <v>6583</v>
      </c>
      <c r="Q23" s="415">
        <v>7023</v>
      </c>
      <c r="R23" s="390"/>
      <c r="S23" s="390"/>
      <c r="T23" s="390"/>
      <c r="U23" s="390"/>
      <c r="V23" s="390"/>
      <c r="W23" s="390"/>
      <c r="X23" s="390"/>
      <c r="Y23" s="390"/>
      <c r="Z23" s="390"/>
      <c r="AA23" s="390"/>
    </row>
    <row r="24" spans="2:27">
      <c r="B24" s="61" t="s">
        <v>115</v>
      </c>
      <c r="C24" s="355">
        <v>17.100000000000001</v>
      </c>
      <c r="D24" s="355">
        <v>34.032822172782069</v>
      </c>
      <c r="E24" s="355">
        <v>48.672929089035108</v>
      </c>
      <c r="F24" s="355">
        <v>0.8</v>
      </c>
      <c r="G24" s="355">
        <v>0.87495877708352043</v>
      </c>
      <c r="H24" s="355">
        <v>1.7298332933934379</v>
      </c>
      <c r="I24" s="355">
        <v>3.2</v>
      </c>
      <c r="J24" s="360">
        <v>13.842585424951437</v>
      </c>
      <c r="K24" s="355">
        <v>15.851159060753798</v>
      </c>
      <c r="L24" s="355">
        <v>0</v>
      </c>
      <c r="M24" s="355">
        <v>0</v>
      </c>
      <c r="N24" s="355">
        <v>0</v>
      </c>
      <c r="O24" s="355">
        <v>21.15</v>
      </c>
      <c r="P24" s="355">
        <v>48.750366374817027</v>
      </c>
      <c r="Q24" s="355">
        <v>66.25392144318235</v>
      </c>
      <c r="R24" s="390"/>
      <c r="S24" s="390"/>
      <c r="T24" s="390"/>
      <c r="U24" s="390"/>
      <c r="V24" s="390"/>
      <c r="W24" s="390"/>
      <c r="X24" s="390"/>
      <c r="Y24" s="390"/>
      <c r="Z24" s="390"/>
      <c r="AA24" s="390"/>
    </row>
    <row r="25" spans="2:27">
      <c r="B25" s="61" t="s">
        <v>116</v>
      </c>
      <c r="C25" s="339">
        <v>864</v>
      </c>
      <c r="D25" s="53" vm="20">
        <v>874</v>
      </c>
      <c r="E25" s="53" vm="16">
        <v>1431</v>
      </c>
      <c r="F25" s="53">
        <v>129</v>
      </c>
      <c r="G25" s="53" vm="21">
        <v>112</v>
      </c>
      <c r="H25" s="53" vm="17">
        <v>116</v>
      </c>
      <c r="I25" s="53">
        <v>50</v>
      </c>
      <c r="J25" s="53">
        <v>150</v>
      </c>
      <c r="K25" s="53" vm="18">
        <v>183</v>
      </c>
      <c r="L25" s="355">
        <v>0</v>
      </c>
      <c r="M25" s="355">
        <v>0</v>
      </c>
      <c r="N25" s="355">
        <v>0</v>
      </c>
      <c r="O25" s="53">
        <v>1043</v>
      </c>
      <c r="P25" s="53">
        <v>1136</v>
      </c>
      <c r="Q25" s="415" vm="19">
        <v>1730</v>
      </c>
      <c r="R25" s="390"/>
      <c r="S25" s="390"/>
      <c r="T25" s="390"/>
      <c r="U25" s="390"/>
      <c r="V25" s="390"/>
      <c r="W25" s="390"/>
      <c r="X25" s="390"/>
      <c r="Y25" s="390"/>
      <c r="Z25" s="390"/>
      <c r="AA25" s="390"/>
    </row>
    <row r="26" spans="2:27" s="136" customFormat="1">
      <c r="B26" s="55" t="s">
        <v>117</v>
      </c>
      <c r="C26" s="355">
        <v>739.9</v>
      </c>
      <c r="D26" s="355">
        <f>D22+D24</f>
        <v>826.11222849356773</v>
      </c>
      <c r="E26" s="355">
        <f>E22+E24</f>
        <v>945.57608114522304</v>
      </c>
      <c r="F26" s="355">
        <f t="shared" ref="F26:N26" si="0">F22+F24</f>
        <v>190.10000000000002</v>
      </c>
      <c r="G26" s="355">
        <v>204.96009315045995</v>
      </c>
      <c r="H26" s="355">
        <f t="shared" si="0"/>
        <v>182.75358272435452</v>
      </c>
      <c r="I26" s="355">
        <f t="shared" si="0"/>
        <v>52.6</v>
      </c>
      <c r="J26" s="355">
        <f t="shared" si="0"/>
        <v>84.090214042238202</v>
      </c>
      <c r="K26" s="355">
        <f t="shared" si="0"/>
        <v>90.335844227927993</v>
      </c>
      <c r="L26" s="355">
        <f t="shared" si="0"/>
        <v>2.4</v>
      </c>
      <c r="M26" s="355">
        <f t="shared" si="0"/>
        <v>12.97129874</v>
      </c>
      <c r="N26" s="355">
        <f t="shared" si="0"/>
        <v>12.408105680000004</v>
      </c>
      <c r="O26" s="355">
        <v>985</v>
      </c>
      <c r="P26" s="355">
        <f>M26+J26+G26+D26</f>
        <v>1128.1338344262658</v>
      </c>
      <c r="Q26" s="355">
        <v>1231.07361377751</v>
      </c>
      <c r="R26" s="416"/>
      <c r="S26" s="390"/>
      <c r="T26" s="390"/>
      <c r="U26" s="390"/>
      <c r="V26" s="390"/>
      <c r="W26" s="390"/>
      <c r="X26" s="390"/>
      <c r="Y26" s="390"/>
      <c r="Z26" s="390"/>
      <c r="AA26" s="390"/>
    </row>
    <row r="27" spans="2:27">
      <c r="B27" s="61" t="s">
        <v>118</v>
      </c>
      <c r="C27" s="62">
        <v>0.19500000000000001</v>
      </c>
      <c r="D27" s="62">
        <v>0.19975962549171344</v>
      </c>
      <c r="E27" s="62">
        <f>IFERROR(E26/'2.4_Economic_development'!E23,0)</f>
        <v>0.21511145504579973</v>
      </c>
      <c r="F27" s="62">
        <v>0.17599999999999999</v>
      </c>
      <c r="G27" s="62">
        <v>0.155</v>
      </c>
      <c r="H27" s="62">
        <f>IFERROR(H26/'2.4_Economic_development'!H23,0)</f>
        <v>0.15756247945322421</v>
      </c>
      <c r="I27" s="62">
        <v>0.16400000000000001</v>
      </c>
      <c r="J27" s="62">
        <v>0.1986</v>
      </c>
      <c r="K27" s="62">
        <f>IFERROR(K26/'2.4_Economic_development'!K23,0)</f>
        <v>0.18134677273025418</v>
      </c>
      <c r="L27" s="62" t="s">
        <v>533</v>
      </c>
      <c r="M27" s="62">
        <v>0.25530000000000003</v>
      </c>
      <c r="N27" s="62">
        <f>IFERROR(N26/'2.4_Economic_development'!N23,0)</f>
        <v>0.22995979861769089</v>
      </c>
      <c r="O27" s="62">
        <v>0.187</v>
      </c>
      <c r="P27" s="62">
        <v>0.1903</v>
      </c>
      <c r="Q27" s="62">
        <v>0.20156005763459084</v>
      </c>
      <c r="R27" s="416"/>
      <c r="S27" s="390"/>
      <c r="T27" s="390"/>
      <c r="U27" s="390"/>
      <c r="V27" s="390"/>
      <c r="W27" s="390"/>
      <c r="X27" s="390"/>
      <c r="Y27" s="390"/>
      <c r="Z27" s="390"/>
      <c r="AA27" s="390"/>
    </row>
    <row r="28" spans="2:27">
      <c r="B28" s="187" t="s">
        <v>119</v>
      </c>
      <c r="C28" s="355">
        <f t="shared" ref="C28:P28" si="1">C23+C25</f>
        <v>4947</v>
      </c>
      <c r="D28" s="355">
        <f>D23+D25</f>
        <v>5490</v>
      </c>
      <c r="E28" s="355">
        <f>E23+E25</f>
        <v>6576</v>
      </c>
      <c r="F28" s="355">
        <f t="shared" si="1"/>
        <v>1520</v>
      </c>
      <c r="G28" s="355">
        <f t="shared" si="1"/>
        <v>1595</v>
      </c>
      <c r="H28" s="355">
        <f t="shared" si="1"/>
        <v>1468</v>
      </c>
      <c r="I28" s="355">
        <f t="shared" si="1"/>
        <v>375</v>
      </c>
      <c r="J28" s="355">
        <f t="shared" si="1"/>
        <v>610</v>
      </c>
      <c r="K28" s="355">
        <f t="shared" si="1"/>
        <v>680</v>
      </c>
      <c r="L28" s="355">
        <f t="shared" si="1"/>
        <v>4</v>
      </c>
      <c r="M28" s="355">
        <f t="shared" si="1"/>
        <v>24</v>
      </c>
      <c r="N28" s="355">
        <f t="shared" si="1"/>
        <v>29</v>
      </c>
      <c r="O28" s="355">
        <f t="shared" si="1"/>
        <v>6846</v>
      </c>
      <c r="P28" s="355">
        <f t="shared" si="1"/>
        <v>7719</v>
      </c>
      <c r="Q28" s="355">
        <v>8753</v>
      </c>
      <c r="R28" s="390"/>
      <c r="S28" s="390"/>
      <c r="T28" s="390"/>
      <c r="U28" s="390"/>
      <c r="V28" s="390"/>
      <c r="W28" s="390"/>
      <c r="X28" s="390"/>
      <c r="Y28" s="390"/>
      <c r="Z28" s="390"/>
      <c r="AA28" s="390"/>
    </row>
    <row r="29" spans="2:27">
      <c r="B29"/>
      <c r="C29"/>
      <c r="D29" s="237"/>
      <c r="E29" s="237"/>
      <c r="F29" s="1"/>
      <c r="G29" s="238"/>
      <c r="H29" s="238"/>
      <c r="I29" s="1"/>
      <c r="J29" s="238"/>
      <c r="K29" s="238"/>
      <c r="L29" s="1"/>
      <c r="M29" s="238"/>
      <c r="N29" s="238"/>
      <c r="O29" s="1"/>
      <c r="P29" s="238"/>
      <c r="Q29" s="238"/>
      <c r="R29"/>
      <c r="S29"/>
      <c r="T29"/>
      <c r="U29"/>
    </row>
    <row r="30" spans="2:27">
      <c r="B30" s="85" t="s">
        <v>516</v>
      </c>
      <c r="C30" s="481" t="s">
        <v>534</v>
      </c>
      <c r="D30" s="481"/>
      <c r="E30" s="481"/>
      <c r="F30" s="481"/>
      <c r="G30" s="481"/>
      <c r="H30" s="481"/>
      <c r="I30" s="481"/>
      <c r="J30" s="481"/>
      <c r="K30" s="481"/>
      <c r="L30" s="481"/>
      <c r="M30" s="481"/>
      <c r="N30" s="481"/>
      <c r="O30" s="481"/>
      <c r="P30" s="481"/>
      <c r="Q30" s="481"/>
      <c r="R30" s="417"/>
      <c r="S30" s="390"/>
      <c r="T30" s="390"/>
      <c r="U30" s="390"/>
      <c r="V30" s="390"/>
    </row>
    <row r="31" spans="2:27">
      <c r="B31" s="85" t="s">
        <v>518</v>
      </c>
      <c r="C31" s="481" t="s">
        <v>535</v>
      </c>
      <c r="D31" s="481"/>
      <c r="E31" s="481"/>
      <c r="F31" s="481"/>
      <c r="G31" s="481"/>
      <c r="H31" s="481"/>
      <c r="I31" s="481"/>
      <c r="J31" s="481"/>
      <c r="K31" s="481"/>
      <c r="L31" s="481"/>
      <c r="M31" s="481"/>
      <c r="N31" s="481"/>
      <c r="O31" s="481"/>
      <c r="P31" s="481"/>
      <c r="Q31" s="481"/>
      <c r="R31" s="390"/>
      <c r="S31" s="390"/>
      <c r="T31" s="390"/>
      <c r="U31" s="390"/>
      <c r="V31" s="390"/>
    </row>
    <row r="32" spans="2:27">
      <c r="B32" s="60" t="s">
        <v>520</v>
      </c>
      <c r="C32" s="481" t="s">
        <v>536</v>
      </c>
      <c r="D32" s="481"/>
      <c r="E32" s="481"/>
      <c r="F32" s="481"/>
      <c r="G32" s="481"/>
      <c r="H32" s="481"/>
      <c r="I32" s="481"/>
      <c r="J32" s="481"/>
      <c r="K32" s="481"/>
      <c r="L32" s="481"/>
      <c r="M32" s="481"/>
      <c r="N32" s="481"/>
      <c r="O32" s="481"/>
      <c r="P32" s="481"/>
      <c r="Q32" s="481"/>
      <c r="R32" s="390"/>
      <c r="S32" s="390"/>
      <c r="T32" s="390"/>
      <c r="U32" s="390"/>
      <c r="V32" s="390"/>
    </row>
    <row r="33" spans="2:27">
      <c r="B33" s="13"/>
      <c r="C33" s="244"/>
      <c r="D33" s="244"/>
      <c r="E33" s="244"/>
      <c r="F33" s="244"/>
      <c r="G33" s="244"/>
      <c r="H33" s="244"/>
      <c r="I33" s="244"/>
      <c r="J33" s="244"/>
      <c r="K33" s="244"/>
      <c r="L33" s="244"/>
      <c r="M33" s="244"/>
      <c r="N33" s="244"/>
      <c r="O33" s="244"/>
      <c r="P33" s="244"/>
      <c r="Q33" s="244"/>
      <c r="R33" s="13"/>
      <c r="S33" s="13"/>
      <c r="T33" s="13"/>
      <c r="U33" s="13"/>
    </row>
    <row r="34" spans="2:27">
      <c r="B34" s="461" t="s">
        <v>120</v>
      </c>
      <c r="C34" s="461"/>
      <c r="D34" s="461"/>
      <c r="E34" s="461"/>
      <c r="F34" s="461"/>
      <c r="G34" s="461"/>
      <c r="H34" s="461"/>
      <c r="I34" s="461"/>
      <c r="J34" s="461"/>
      <c r="K34" s="461"/>
      <c r="L34" s="461"/>
      <c r="M34" s="461"/>
      <c r="N34" s="461"/>
      <c r="O34" s="461"/>
      <c r="P34" s="461"/>
      <c r="Q34" s="461"/>
      <c r="R34" s="390"/>
      <c r="S34" s="390"/>
      <c r="T34" s="390"/>
      <c r="U34" s="390"/>
      <c r="V34" s="390"/>
      <c r="W34" s="390"/>
    </row>
    <row r="35" spans="2:27" ht="14.65" customHeight="1">
      <c r="B35" s="492" t="s">
        <v>27</v>
      </c>
      <c r="C35" s="490" t="s">
        <v>445</v>
      </c>
      <c r="D35" s="490"/>
      <c r="E35" s="490"/>
      <c r="F35" s="482" t="s">
        <v>446</v>
      </c>
      <c r="G35" s="482"/>
      <c r="H35" s="482"/>
      <c r="I35" s="482" t="s">
        <v>447</v>
      </c>
      <c r="J35" s="482"/>
      <c r="K35" s="482"/>
      <c r="L35" s="482" t="s">
        <v>448</v>
      </c>
      <c r="M35" s="482"/>
      <c r="N35" s="482"/>
      <c r="O35" s="490" t="s">
        <v>213</v>
      </c>
      <c r="P35" s="490"/>
      <c r="Q35" s="490"/>
      <c r="R35" s="390"/>
      <c r="S35" s="390"/>
      <c r="T35" s="390"/>
      <c r="U35" s="390"/>
      <c r="V35" s="390"/>
      <c r="W35" s="390"/>
    </row>
    <row r="36" spans="2:27">
      <c r="B36" s="492"/>
      <c r="C36" s="164" t="s">
        <v>523</v>
      </c>
      <c r="D36" s="164" t="s">
        <v>524</v>
      </c>
      <c r="E36" s="110" t="s">
        <v>525</v>
      </c>
      <c r="F36" s="164" t="s">
        <v>523</v>
      </c>
      <c r="G36" s="164" t="s">
        <v>524</v>
      </c>
      <c r="H36" s="110" t="s">
        <v>525</v>
      </c>
      <c r="I36" s="164" t="s">
        <v>523</v>
      </c>
      <c r="J36" s="164" t="s">
        <v>524</v>
      </c>
      <c r="K36" s="110" t="s">
        <v>525</v>
      </c>
      <c r="L36" s="164" t="s">
        <v>523</v>
      </c>
      <c r="M36" s="164" t="s">
        <v>524</v>
      </c>
      <c r="N36" s="110" t="s">
        <v>525</v>
      </c>
      <c r="O36" s="164" t="s">
        <v>523</v>
      </c>
      <c r="P36" s="164" t="s">
        <v>524</v>
      </c>
      <c r="Q36" s="110" t="s">
        <v>525</v>
      </c>
      <c r="R36" s="390"/>
      <c r="S36" s="390"/>
      <c r="T36" s="390"/>
      <c r="U36" s="390"/>
      <c r="V36" s="390"/>
      <c r="W36" s="390"/>
    </row>
    <row r="37" spans="2:27">
      <c r="B37" s="496" t="s">
        <v>537</v>
      </c>
      <c r="C37" s="496"/>
      <c r="D37" s="496"/>
      <c r="E37" s="496"/>
      <c r="F37" s="496"/>
      <c r="G37" s="496"/>
      <c r="H37" s="496"/>
      <c r="I37" s="496"/>
      <c r="J37" s="496"/>
      <c r="K37" s="496"/>
      <c r="L37" s="496"/>
      <c r="M37" s="496"/>
      <c r="N37" s="496"/>
      <c r="O37" s="496"/>
      <c r="P37" s="496"/>
      <c r="Q37" s="496"/>
      <c r="R37" s="390"/>
      <c r="S37" s="390"/>
      <c r="T37" s="390"/>
      <c r="U37" s="390"/>
      <c r="V37" s="390"/>
    </row>
    <row r="38" spans="2:27">
      <c r="B38" s="61" t="s">
        <v>538</v>
      </c>
      <c r="C38" s="53">
        <v>437.3</v>
      </c>
      <c r="D38" s="53">
        <v>447.8</v>
      </c>
      <c r="E38" s="53">
        <v>430.11262335236859</v>
      </c>
      <c r="F38" s="53">
        <v>118</v>
      </c>
      <c r="G38" s="53">
        <v>127.10407615480969</v>
      </c>
      <c r="H38" s="53">
        <v>114.18485215689481</v>
      </c>
      <c r="I38" s="53">
        <v>37.5</v>
      </c>
      <c r="J38" s="53">
        <v>62.619450363212948</v>
      </c>
      <c r="K38" s="53">
        <v>68.102697893744605</v>
      </c>
      <c r="L38" s="52">
        <v>2.4</v>
      </c>
      <c r="M38" s="52">
        <v>1.8311986600000001</v>
      </c>
      <c r="N38" s="52">
        <v>0.4635454</v>
      </c>
      <c r="O38" s="53">
        <v>595.20000000000005</v>
      </c>
      <c r="P38" s="53">
        <v>639.34198573742185</v>
      </c>
      <c r="Q38" s="355">
        <v>612.86371880300794</v>
      </c>
      <c r="R38" s="416"/>
      <c r="S38" s="390"/>
      <c r="T38" s="390"/>
      <c r="U38" s="390"/>
      <c r="V38" s="390"/>
      <c r="W38" s="390"/>
      <c r="X38" s="390"/>
      <c r="Y38" s="390"/>
      <c r="Z38" s="390"/>
      <c r="AA38" s="390"/>
    </row>
    <row r="39" spans="2:27">
      <c r="B39" s="61" t="s">
        <v>539</v>
      </c>
      <c r="C39" s="86">
        <v>3559</v>
      </c>
      <c r="D39" s="86" vm="22">
        <v>3782</v>
      </c>
      <c r="E39" s="86" vm="23">
        <v>4305</v>
      </c>
      <c r="F39" s="86">
        <v>1077</v>
      </c>
      <c r="G39" s="86" vm="28">
        <v>1077</v>
      </c>
      <c r="H39" s="86" vm="29">
        <v>984</v>
      </c>
      <c r="I39" s="356">
        <v>254</v>
      </c>
      <c r="J39" s="356" vm="34">
        <v>417</v>
      </c>
      <c r="K39" s="356" vm="35">
        <v>454</v>
      </c>
      <c r="L39" s="356">
        <v>4</v>
      </c>
      <c r="M39" s="356">
        <v>5</v>
      </c>
      <c r="N39" s="356">
        <v>2</v>
      </c>
      <c r="O39" s="86">
        <v>4894</v>
      </c>
      <c r="P39" s="86" vm="42">
        <v>5281</v>
      </c>
      <c r="Q39" s="86">
        <v>5745</v>
      </c>
      <c r="R39" s="416"/>
      <c r="S39" s="390"/>
      <c r="T39" s="390"/>
      <c r="U39" s="390"/>
      <c r="V39" s="390"/>
      <c r="W39" s="390"/>
      <c r="X39" s="390"/>
      <c r="Y39" s="390"/>
      <c r="Z39" s="390"/>
      <c r="AA39" s="390"/>
    </row>
    <row r="40" spans="2:27">
      <c r="B40" s="496" t="s">
        <v>540</v>
      </c>
      <c r="C40" s="496"/>
      <c r="D40" s="496"/>
      <c r="E40" s="496"/>
      <c r="F40" s="496"/>
      <c r="G40" s="496"/>
      <c r="H40" s="496"/>
      <c r="I40" s="496"/>
      <c r="J40" s="496"/>
      <c r="K40" s="496"/>
      <c r="L40" s="496"/>
      <c r="M40" s="496"/>
      <c r="N40" s="496"/>
      <c r="O40" s="496"/>
      <c r="P40" s="496"/>
      <c r="Q40" s="496"/>
      <c r="R40" s="416"/>
      <c r="S40" s="390"/>
      <c r="T40" s="390"/>
      <c r="U40" s="390"/>
      <c r="V40" s="390"/>
      <c r="W40" s="390"/>
      <c r="X40" s="390"/>
      <c r="Y40" s="390"/>
      <c r="Z40" s="390"/>
      <c r="AA40" s="390"/>
    </row>
    <row r="41" spans="2:27">
      <c r="B41" s="61" t="s">
        <v>538</v>
      </c>
      <c r="C41" s="53">
        <v>159.9</v>
      </c>
      <c r="D41" s="53">
        <v>226.4</v>
      </c>
      <c r="E41" s="53">
        <v>353.68976758698147</v>
      </c>
      <c r="F41" s="53">
        <v>36.299999999999997</v>
      </c>
      <c r="G41" s="53">
        <v>34.67701018212518</v>
      </c>
      <c r="H41" s="53">
        <v>31.800646512192859</v>
      </c>
      <c r="I41" s="355">
        <v>3.2</v>
      </c>
      <c r="J41" s="355">
        <v>2.8780186115133319</v>
      </c>
      <c r="K41" s="355">
        <v>3.0989008104256519</v>
      </c>
      <c r="L41" s="52">
        <v>0</v>
      </c>
      <c r="M41" s="355">
        <v>11.14010008</v>
      </c>
      <c r="N41" s="355">
        <v>11.944560280000003</v>
      </c>
      <c r="O41" s="52">
        <v>199.4</v>
      </c>
      <c r="P41" s="52">
        <v>275.06885447605862</v>
      </c>
      <c r="Q41" s="355">
        <v>400.5338751896</v>
      </c>
      <c r="R41" s="416"/>
      <c r="S41" s="390"/>
      <c r="T41" s="390"/>
      <c r="U41" s="390"/>
      <c r="V41" s="390"/>
      <c r="W41" s="390"/>
      <c r="X41" s="390"/>
      <c r="Y41" s="390"/>
      <c r="Z41" s="390"/>
      <c r="AA41" s="390"/>
    </row>
    <row r="42" spans="2:27">
      <c r="B42" s="61" t="s">
        <v>539</v>
      </c>
      <c r="C42" s="86">
        <v>347</v>
      </c>
      <c r="D42" s="86" vm="24">
        <v>636</v>
      </c>
      <c r="E42" s="86" vm="25">
        <v>1216</v>
      </c>
      <c r="F42" s="86">
        <v>87</v>
      </c>
      <c r="G42" s="86" vm="30">
        <v>103</v>
      </c>
      <c r="H42" s="86" vm="31">
        <v>127</v>
      </c>
      <c r="I42" s="228">
        <v>12</v>
      </c>
      <c r="J42" s="228">
        <v>23</v>
      </c>
      <c r="K42" s="228">
        <v>33</v>
      </c>
      <c r="L42" s="79">
        <v>0</v>
      </c>
      <c r="M42" s="228">
        <v>19</v>
      </c>
      <c r="N42" s="228">
        <v>27</v>
      </c>
      <c r="O42" s="86">
        <v>447</v>
      </c>
      <c r="P42" s="86" vm="38">
        <v>781</v>
      </c>
      <c r="Q42" s="86" vm="39">
        <v>1403</v>
      </c>
      <c r="R42" s="416"/>
      <c r="S42" s="390"/>
      <c r="T42" s="390"/>
      <c r="U42" s="390"/>
      <c r="V42" s="390"/>
      <c r="W42" s="390"/>
      <c r="X42" s="390"/>
      <c r="Y42" s="390"/>
      <c r="Z42" s="390"/>
      <c r="AA42" s="390"/>
    </row>
    <row r="43" spans="2:27">
      <c r="B43" s="496" t="s">
        <v>541</v>
      </c>
      <c r="C43" s="496"/>
      <c r="D43" s="496"/>
      <c r="E43" s="496"/>
      <c r="F43" s="496"/>
      <c r="G43" s="496"/>
      <c r="H43" s="496"/>
      <c r="I43" s="496"/>
      <c r="J43" s="496"/>
      <c r="K43" s="496"/>
      <c r="L43" s="496"/>
      <c r="M43" s="496"/>
      <c r="N43" s="496"/>
      <c r="O43" s="496"/>
      <c r="P43" s="496"/>
      <c r="Q43" s="496"/>
      <c r="R43" s="416"/>
      <c r="S43" s="390"/>
      <c r="T43" s="390"/>
      <c r="U43" s="390"/>
      <c r="V43" s="390"/>
      <c r="W43" s="390"/>
      <c r="X43" s="390"/>
      <c r="Y43" s="390"/>
      <c r="Z43" s="390"/>
      <c r="AA43" s="390"/>
    </row>
    <row r="44" spans="2:27">
      <c r="B44" s="61" t="s">
        <v>538</v>
      </c>
      <c r="C44" s="357">
        <v>142.69999999999999</v>
      </c>
      <c r="D44" s="357">
        <v>151.9</v>
      </c>
      <c r="E44" s="53">
        <v>161.77369020587298</v>
      </c>
      <c r="F44" s="357">
        <v>35.700000000000003</v>
      </c>
      <c r="G44" s="357">
        <v>43.179006813525071</v>
      </c>
      <c r="H44" s="357">
        <v>36.768084055201129</v>
      </c>
      <c r="I44" s="357">
        <v>11.9</v>
      </c>
      <c r="J44" s="357">
        <v>18.59274506751192</v>
      </c>
      <c r="K44" s="357">
        <v>19.134245523757734</v>
      </c>
      <c r="L44" s="358">
        <v>0</v>
      </c>
      <c r="M44" s="358">
        <v>0</v>
      </c>
      <c r="N44" s="358">
        <v>0</v>
      </c>
      <c r="O44" s="357">
        <v>190.3</v>
      </c>
      <c r="P44" s="357">
        <v>213.72299421268505</v>
      </c>
      <c r="Q44" s="355">
        <v>217.67601978483185</v>
      </c>
      <c r="R44" s="416"/>
      <c r="S44" s="390"/>
      <c r="T44" s="390"/>
      <c r="U44" s="390"/>
      <c r="V44" s="390"/>
      <c r="W44" s="390"/>
      <c r="X44" s="390"/>
      <c r="Y44" s="390"/>
      <c r="Z44" s="390"/>
      <c r="AA44" s="390"/>
    </row>
    <row r="45" spans="2:27">
      <c r="B45" s="61" t="s">
        <v>539</v>
      </c>
      <c r="C45" s="356">
        <v>1041</v>
      </c>
      <c r="D45" s="356" vm="26">
        <v>1072</v>
      </c>
      <c r="E45" s="356" vm="27">
        <v>1055</v>
      </c>
      <c r="F45" s="86">
        <v>356</v>
      </c>
      <c r="G45" s="86" vm="32">
        <v>415</v>
      </c>
      <c r="H45" s="86" vm="33">
        <v>357</v>
      </c>
      <c r="I45" s="86">
        <v>109</v>
      </c>
      <c r="J45" s="86" vm="36">
        <v>170</v>
      </c>
      <c r="K45" s="86" vm="37">
        <v>193</v>
      </c>
      <c r="L45" s="228">
        <v>0</v>
      </c>
      <c r="M45" s="228">
        <v>0</v>
      </c>
      <c r="N45" s="228">
        <v>0</v>
      </c>
      <c r="O45" s="86">
        <v>1506</v>
      </c>
      <c r="P45" s="86" vm="40">
        <v>1657</v>
      </c>
      <c r="Q45" s="86" vm="41">
        <v>1605</v>
      </c>
      <c r="R45" s="390"/>
      <c r="S45" s="390"/>
      <c r="T45" s="390"/>
      <c r="U45" s="390"/>
      <c r="V45" s="390"/>
      <c r="W45" s="390"/>
      <c r="X45" s="390"/>
      <c r="Y45" s="390"/>
      <c r="Z45" s="390"/>
      <c r="AA45" s="390"/>
    </row>
    <row r="46" spans="2:27">
      <c r="B46" s="13"/>
      <c r="C46" s="244"/>
      <c r="D46" s="244"/>
      <c r="E46" s="244"/>
      <c r="F46" s="244"/>
      <c r="G46" s="244"/>
      <c r="H46" s="244"/>
      <c r="I46" s="244"/>
      <c r="J46" s="244"/>
      <c r="K46" s="244"/>
      <c r="L46" s="244"/>
      <c r="M46" s="244"/>
      <c r="N46" s="244"/>
      <c r="O46" s="244"/>
      <c r="P46" s="244"/>
      <c r="Q46" s="244"/>
      <c r="R46" s="236"/>
      <c r="S46" s="236"/>
      <c r="T46" s="390"/>
      <c r="U46" s="390"/>
      <c r="V46" s="390"/>
      <c r="W46" s="390"/>
      <c r="X46" s="390"/>
    </row>
    <row r="47" spans="2:27">
      <c r="B47" s="85" t="s">
        <v>516</v>
      </c>
      <c r="C47" s="481" t="s">
        <v>542</v>
      </c>
      <c r="D47" s="481"/>
      <c r="E47" s="481"/>
      <c r="F47" s="481"/>
      <c r="G47" s="481"/>
      <c r="H47" s="481"/>
      <c r="I47" s="481"/>
      <c r="J47" s="481"/>
      <c r="K47" s="481"/>
      <c r="L47" s="481"/>
      <c r="M47" s="481"/>
      <c r="N47" s="481"/>
      <c r="O47" s="481"/>
      <c r="P47" s="481"/>
      <c r="Q47" s="481"/>
      <c r="R47" s="390"/>
      <c r="S47" s="390"/>
      <c r="T47" s="390"/>
      <c r="U47" s="390"/>
      <c r="V47" s="390"/>
    </row>
    <row r="48" spans="2:27">
      <c r="B48" s="85" t="s">
        <v>518</v>
      </c>
      <c r="C48" s="481" t="s">
        <v>475</v>
      </c>
      <c r="D48" s="481"/>
      <c r="E48" s="481"/>
      <c r="F48" s="481"/>
      <c r="G48" s="481"/>
      <c r="H48" s="481"/>
      <c r="I48" s="481"/>
      <c r="J48" s="481"/>
      <c r="K48" s="481"/>
      <c r="L48" s="481"/>
      <c r="M48" s="481"/>
      <c r="N48" s="481"/>
      <c r="O48" s="481"/>
      <c r="P48" s="481"/>
      <c r="Q48" s="481"/>
      <c r="R48" s="390"/>
      <c r="S48" s="390"/>
      <c r="T48" s="390"/>
      <c r="U48" s="390"/>
      <c r="V48" s="390"/>
    </row>
    <row r="49" spans="2:22">
      <c r="B49" s="60" t="s">
        <v>520</v>
      </c>
      <c r="C49" s="481" t="s">
        <v>543</v>
      </c>
      <c r="D49" s="481"/>
      <c r="E49" s="481"/>
      <c r="F49" s="481"/>
      <c r="G49" s="481"/>
      <c r="H49" s="481"/>
      <c r="I49" s="481"/>
      <c r="J49" s="481"/>
      <c r="K49" s="481"/>
      <c r="L49" s="481"/>
      <c r="M49" s="481"/>
      <c r="N49" s="481"/>
      <c r="O49" s="481"/>
      <c r="P49" s="481"/>
      <c r="Q49" s="481"/>
      <c r="R49" s="390"/>
      <c r="S49" s="390"/>
      <c r="T49" s="390"/>
      <c r="U49" s="390"/>
      <c r="V49" s="390"/>
    </row>
    <row r="50" spans="2:22">
      <c r="B50" s="172"/>
      <c r="C50" s="168"/>
      <c r="D50" s="168"/>
      <c r="E50" s="168"/>
      <c r="F50" s="168"/>
      <c r="G50" s="168"/>
      <c r="H50" s="168"/>
      <c r="I50" s="168"/>
      <c r="J50" s="168"/>
      <c r="K50" s="168"/>
      <c r="L50" s="168"/>
      <c r="M50" s="168"/>
      <c r="N50" s="168"/>
      <c r="O50" s="168"/>
      <c r="P50" s="168"/>
      <c r="Q50" s="168"/>
      <c r="R50" s="168"/>
      <c r="S50" s="168"/>
      <c r="T50" s="168"/>
      <c r="U50" s="168"/>
      <c r="V50" s="168"/>
    </row>
    <row r="51" spans="2:22">
      <c r="B51" s="377" t="s">
        <v>127</v>
      </c>
      <c r="C51" s="378">
        <v>2021</v>
      </c>
      <c r="D51" s="378">
        <v>2022</v>
      </c>
      <c r="E51" s="246"/>
      <c r="F51" s="246"/>
      <c r="G51" s="246"/>
      <c r="H51" s="246"/>
      <c r="I51" s="246"/>
      <c r="J51" s="168"/>
      <c r="K51" s="168"/>
      <c r="L51" s="168"/>
      <c r="M51" s="168"/>
      <c r="N51" s="168"/>
      <c r="O51" s="168"/>
      <c r="P51" s="168"/>
      <c r="Q51" s="168"/>
      <c r="R51" s="168"/>
      <c r="S51" s="168"/>
      <c r="T51" s="168"/>
      <c r="U51" s="168"/>
    </row>
    <row r="52" spans="2:22">
      <c r="B52" s="61" t="s">
        <v>128</v>
      </c>
      <c r="C52" s="53">
        <v>189.82590400000001</v>
      </c>
      <c r="D52" s="53">
        <v>249.55377100000001</v>
      </c>
      <c r="E52" s="246"/>
      <c r="F52" s="246"/>
      <c r="G52" s="246"/>
      <c r="H52" s="246"/>
      <c r="I52" s="246"/>
      <c r="J52" s="168"/>
      <c r="K52" s="168"/>
      <c r="L52" s="168"/>
      <c r="M52" s="168"/>
      <c r="N52" s="168"/>
      <c r="O52" s="168"/>
      <c r="P52" s="168"/>
      <c r="Q52" s="168"/>
      <c r="R52" s="168"/>
      <c r="S52" s="168"/>
      <c r="T52" s="168"/>
      <c r="U52" s="168"/>
    </row>
    <row r="53" spans="2:22">
      <c r="B53" s="61" t="s">
        <v>129</v>
      </c>
      <c r="C53" s="53">
        <v>41.480730000000001</v>
      </c>
      <c r="D53" s="53">
        <v>109.049374</v>
      </c>
      <c r="E53" s="246"/>
      <c r="F53" s="246"/>
      <c r="G53" s="246"/>
      <c r="H53" s="246"/>
      <c r="I53" s="246"/>
      <c r="J53" s="168"/>
      <c r="K53" s="168"/>
      <c r="L53" s="168"/>
      <c r="M53" s="168"/>
      <c r="N53" s="168"/>
      <c r="O53" s="168"/>
      <c r="P53" s="168"/>
      <c r="Q53" s="168"/>
      <c r="R53" s="168"/>
      <c r="S53" s="168"/>
      <c r="T53" s="168"/>
      <c r="U53" s="168"/>
    </row>
    <row r="54" spans="2:22">
      <c r="B54" s="61" t="s">
        <v>130</v>
      </c>
      <c r="C54" s="53">
        <v>43.762220476058602</v>
      </c>
      <c r="D54" s="53">
        <v>41.930730189599991</v>
      </c>
      <c r="E54" s="246"/>
      <c r="F54" s="246"/>
      <c r="G54" s="246"/>
      <c r="H54" s="246"/>
      <c r="I54" s="246"/>
      <c r="J54" s="168"/>
      <c r="K54" s="168"/>
      <c r="L54" s="168"/>
      <c r="M54" s="168"/>
      <c r="N54" s="168"/>
      <c r="O54" s="168"/>
      <c r="P54" s="168"/>
      <c r="Q54" s="168"/>
      <c r="R54" s="168"/>
      <c r="S54" s="168"/>
      <c r="T54" s="168"/>
      <c r="U54" s="168"/>
    </row>
    <row r="55" spans="2:22">
      <c r="B55" s="497"/>
      <c r="C55" s="498"/>
      <c r="D55" s="498"/>
      <c r="E55" s="246"/>
      <c r="F55" s="246"/>
      <c r="G55" s="246"/>
      <c r="H55" s="246"/>
      <c r="I55" s="246"/>
      <c r="J55" s="246"/>
      <c r="K55" s="168"/>
      <c r="L55" s="168"/>
      <c r="M55" s="168"/>
      <c r="N55" s="168"/>
      <c r="O55" s="168"/>
      <c r="P55" s="168"/>
      <c r="Q55" s="168"/>
      <c r="R55" s="168"/>
      <c r="S55" s="168"/>
      <c r="T55" s="168"/>
      <c r="U55" s="168"/>
      <c r="V55" s="168"/>
    </row>
    <row r="56" spans="2:22">
      <c r="B56" s="61" t="s">
        <v>131</v>
      </c>
      <c r="C56" s="357">
        <v>402.33199999999999</v>
      </c>
      <c r="D56" s="357">
        <v>546.19899999999996</v>
      </c>
      <c r="E56" s="246"/>
      <c r="F56" s="246"/>
      <c r="G56" s="246"/>
      <c r="H56" s="246"/>
      <c r="I56" s="246"/>
      <c r="J56" s="168"/>
      <c r="K56" s="168"/>
      <c r="L56" s="168"/>
      <c r="M56" s="168"/>
      <c r="N56" s="168"/>
      <c r="O56" s="168"/>
      <c r="P56" s="168"/>
      <c r="Q56" s="168"/>
      <c r="R56" s="168"/>
      <c r="S56" s="168"/>
      <c r="T56" s="168"/>
      <c r="U56" s="168"/>
    </row>
    <row r="57" spans="2:22">
      <c r="B57" s="61" t="s">
        <v>132</v>
      </c>
      <c r="C57" s="379">
        <v>61.725000000000001</v>
      </c>
      <c r="D57" s="379">
        <v>162.18349999999998</v>
      </c>
      <c r="E57" s="246"/>
      <c r="F57" s="246"/>
      <c r="G57" s="246"/>
      <c r="H57" s="246"/>
      <c r="I57" s="246"/>
      <c r="J57" s="168"/>
      <c r="K57" s="168"/>
      <c r="L57" s="168"/>
      <c r="M57" s="168"/>
      <c r="N57" s="168"/>
      <c r="O57" s="168"/>
      <c r="P57" s="168"/>
      <c r="Q57" s="168"/>
      <c r="R57" s="168"/>
      <c r="S57" s="168"/>
      <c r="T57" s="168"/>
      <c r="U57" s="168"/>
    </row>
    <row r="58" spans="2:22">
      <c r="B58" s="15"/>
      <c r="C58" s="61"/>
      <c r="D58" s="61"/>
      <c r="E58" s="246"/>
      <c r="F58" s="246"/>
      <c r="G58" s="246"/>
      <c r="H58" s="246"/>
      <c r="I58" s="246"/>
      <c r="J58" s="246"/>
      <c r="K58" s="168"/>
      <c r="L58" s="168"/>
      <c r="M58" s="168"/>
      <c r="N58" s="168"/>
      <c r="O58" s="168"/>
      <c r="P58" s="168"/>
      <c r="Q58" s="168"/>
      <c r="R58" s="168"/>
      <c r="S58" s="168"/>
      <c r="T58" s="168"/>
      <c r="U58" s="168"/>
      <c r="V58" s="168"/>
    </row>
    <row r="59" spans="2:22">
      <c r="B59" s="390"/>
      <c r="C59" s="168"/>
      <c r="D59" s="168"/>
      <c r="E59" s="168"/>
      <c r="F59" s="246"/>
      <c r="G59" s="246"/>
      <c r="H59" s="246"/>
      <c r="I59" s="246"/>
      <c r="J59" s="246"/>
      <c r="K59" s="168"/>
      <c r="L59" s="168"/>
      <c r="M59" s="168"/>
      <c r="N59" s="168"/>
      <c r="O59" s="168"/>
      <c r="P59" s="168"/>
      <c r="Q59" s="168"/>
      <c r="R59" s="168"/>
      <c r="S59" s="168"/>
      <c r="T59" s="168"/>
      <c r="U59" s="168"/>
      <c r="V59" s="168"/>
    </row>
    <row r="60" spans="2:22">
      <c r="B60" s="85" t="s">
        <v>516</v>
      </c>
      <c r="C60" s="499" t="s">
        <v>544</v>
      </c>
      <c r="D60" s="500"/>
      <c r="E60" s="246"/>
      <c r="F60" s="246"/>
      <c r="G60" s="246"/>
      <c r="H60" s="246"/>
      <c r="I60" s="246"/>
      <c r="J60" s="246"/>
      <c r="K60" s="168"/>
      <c r="L60" s="168"/>
      <c r="M60" s="168"/>
      <c r="N60" s="168"/>
      <c r="O60" s="168"/>
      <c r="P60" s="168"/>
      <c r="Q60" s="168"/>
      <c r="R60" s="168"/>
      <c r="S60" s="168"/>
      <c r="T60" s="168"/>
      <c r="U60" s="168"/>
      <c r="V60" s="168"/>
    </row>
    <row r="61" spans="2:22">
      <c r="B61" s="85" t="s">
        <v>518</v>
      </c>
      <c r="C61" s="499" t="s">
        <v>475</v>
      </c>
      <c r="D61" s="500"/>
      <c r="E61" s="246"/>
      <c r="F61" s="246"/>
      <c r="G61" s="246"/>
      <c r="H61" s="246"/>
      <c r="I61" s="246"/>
      <c r="J61" s="246"/>
      <c r="K61" s="168"/>
      <c r="L61" s="168"/>
      <c r="M61" s="168"/>
      <c r="N61" s="168"/>
      <c r="O61" s="168"/>
      <c r="P61" s="168"/>
      <c r="Q61" s="168"/>
      <c r="R61" s="168"/>
      <c r="S61" s="168"/>
      <c r="T61" s="168"/>
      <c r="U61" s="168"/>
      <c r="V61" s="168"/>
    </row>
    <row r="62" spans="2:22" ht="27" customHeight="1">
      <c r="B62" s="60" t="s">
        <v>520</v>
      </c>
      <c r="C62" s="501" t="s">
        <v>545</v>
      </c>
      <c r="D62" s="502"/>
      <c r="E62" s="246"/>
      <c r="F62" s="246"/>
      <c r="G62" s="168"/>
      <c r="H62" s="168"/>
      <c r="I62" s="168"/>
      <c r="J62" s="168"/>
      <c r="K62" s="168"/>
      <c r="L62" s="168"/>
      <c r="M62" s="168"/>
      <c r="N62" s="168"/>
      <c r="O62" s="168"/>
      <c r="P62" s="168"/>
      <c r="Q62" s="168"/>
      <c r="R62" s="168"/>
      <c r="S62" s="168"/>
      <c r="T62" s="168"/>
      <c r="U62" s="168"/>
      <c r="V62" s="168"/>
    </row>
    <row r="63" spans="2:22">
      <c r="B63" s="172"/>
      <c r="C63" s="168"/>
      <c r="D63" s="168"/>
      <c r="E63" s="168"/>
      <c r="F63" s="168"/>
      <c r="G63" s="168"/>
      <c r="H63" s="168"/>
      <c r="I63" s="168"/>
      <c r="J63" s="168"/>
      <c r="K63" s="168"/>
      <c r="L63" s="168"/>
      <c r="M63" s="168"/>
      <c r="N63" s="168"/>
      <c r="O63" s="168"/>
      <c r="P63" s="168"/>
      <c r="Q63" s="168"/>
      <c r="R63" s="168"/>
      <c r="S63" s="168"/>
      <c r="T63" s="168"/>
      <c r="U63" s="168"/>
      <c r="V63" s="168"/>
    </row>
    <row r="64" spans="2:22">
      <c r="B64" s="461" t="s">
        <v>133</v>
      </c>
      <c r="C64" s="461"/>
      <c r="D64" s="461"/>
      <c r="E64" s="461"/>
      <c r="F64" s="461"/>
      <c r="G64" s="461"/>
      <c r="H64" s="461"/>
      <c r="I64" s="461"/>
      <c r="J64" s="461"/>
      <c r="K64" s="461"/>
      <c r="L64" s="461"/>
      <c r="M64" s="461"/>
      <c r="N64" s="461"/>
      <c r="O64" s="461"/>
      <c r="P64" s="461"/>
      <c r="Q64" s="461"/>
      <c r="R64" s="390"/>
      <c r="S64" s="390"/>
      <c r="T64" s="390"/>
      <c r="U64" s="390"/>
      <c r="V64" s="390"/>
    </row>
    <row r="65" spans="2:27" ht="14.65" customHeight="1">
      <c r="B65" s="492" t="s">
        <v>27</v>
      </c>
      <c r="C65" s="490" t="s">
        <v>445</v>
      </c>
      <c r="D65" s="490"/>
      <c r="E65" s="490"/>
      <c r="F65" s="482" t="s">
        <v>446</v>
      </c>
      <c r="G65" s="482"/>
      <c r="H65" s="482"/>
      <c r="I65" s="482" t="s">
        <v>447</v>
      </c>
      <c r="J65" s="482"/>
      <c r="K65" s="482"/>
      <c r="L65" s="482" t="s">
        <v>448</v>
      </c>
      <c r="M65" s="482"/>
      <c r="N65" s="482"/>
      <c r="O65" s="490" t="s">
        <v>213</v>
      </c>
      <c r="P65" s="490"/>
      <c r="Q65" s="490"/>
      <c r="R65" s="390"/>
      <c r="S65" s="390"/>
      <c r="T65" s="390"/>
      <c r="U65" s="390"/>
      <c r="V65" s="390"/>
    </row>
    <row r="66" spans="2:27">
      <c r="B66" s="492"/>
      <c r="C66" s="164" t="s">
        <v>523</v>
      </c>
      <c r="D66" s="164" t="s">
        <v>524</v>
      </c>
      <c r="E66" s="110" t="s">
        <v>525</v>
      </c>
      <c r="F66" s="164" t="s">
        <v>523</v>
      </c>
      <c r="G66" s="164" t="s">
        <v>524</v>
      </c>
      <c r="H66" s="110" t="s">
        <v>525</v>
      </c>
      <c r="I66" s="164" t="s">
        <v>523</v>
      </c>
      <c r="J66" s="164" t="s">
        <v>524</v>
      </c>
      <c r="K66" s="110" t="s">
        <v>525</v>
      </c>
      <c r="L66" s="164" t="s">
        <v>523</v>
      </c>
      <c r="M66" s="164" t="s">
        <v>524</v>
      </c>
      <c r="N66" s="110" t="s">
        <v>525</v>
      </c>
      <c r="O66" s="164" t="s">
        <v>523</v>
      </c>
      <c r="P66" s="164" t="s">
        <v>524</v>
      </c>
      <c r="Q66" s="110" t="s">
        <v>525</v>
      </c>
      <c r="R66" s="390"/>
      <c r="S66" s="390"/>
      <c r="T66" s="390"/>
      <c r="U66" s="390"/>
      <c r="V66" s="390"/>
    </row>
    <row r="67" spans="2:27" ht="15.6">
      <c r="B67" s="52" t="s">
        <v>546</v>
      </c>
      <c r="C67" s="276">
        <v>0.25</v>
      </c>
      <c r="D67" s="276">
        <v>0.25</v>
      </c>
      <c r="E67" s="276">
        <v>0.27069964738314889</v>
      </c>
      <c r="F67" s="276">
        <v>0.26</v>
      </c>
      <c r="G67" s="276">
        <v>0.24</v>
      </c>
      <c r="H67" s="276">
        <v>0.24168038715278048</v>
      </c>
      <c r="I67" s="276">
        <v>0.18</v>
      </c>
      <c r="J67" s="276">
        <v>0.22</v>
      </c>
      <c r="K67" s="276">
        <v>0.20392664213713282</v>
      </c>
      <c r="L67" s="276">
        <v>0.05</v>
      </c>
      <c r="M67" s="276">
        <v>0.27</v>
      </c>
      <c r="N67" s="276">
        <v>0.2868526674659021</v>
      </c>
      <c r="O67" s="276">
        <v>0.24</v>
      </c>
      <c r="P67" s="276">
        <v>0.25</v>
      </c>
      <c r="Q67" s="276">
        <v>0.25963344697619239</v>
      </c>
      <c r="R67" s="390"/>
      <c r="S67" s="390"/>
      <c r="T67" s="390"/>
      <c r="U67" s="390"/>
      <c r="V67" s="390"/>
      <c r="W67" s="390"/>
      <c r="X67" s="390"/>
      <c r="Y67" s="390"/>
      <c r="Z67" s="390"/>
      <c r="AA67" s="390"/>
    </row>
    <row r="68" spans="2:27">
      <c r="B68" s="15"/>
      <c r="C68" s="390"/>
      <c r="D68" s="390"/>
      <c r="E68" s="390"/>
      <c r="F68" s="390"/>
      <c r="G68" s="390"/>
      <c r="H68" s="390"/>
      <c r="I68" s="390"/>
      <c r="J68" s="390"/>
      <c r="K68" s="390"/>
      <c r="L68" s="390"/>
      <c r="M68" s="390"/>
      <c r="N68" s="390"/>
      <c r="O68" s="390"/>
      <c r="P68" s="390"/>
      <c r="Q68" s="390"/>
      <c r="R68" s="390"/>
      <c r="S68" s="390"/>
      <c r="T68" s="390"/>
      <c r="U68" s="390"/>
      <c r="V68" s="390"/>
    </row>
    <row r="69" spans="2:27">
      <c r="B69" s="85" t="s">
        <v>516</v>
      </c>
      <c r="C69" s="481" t="s">
        <v>542</v>
      </c>
      <c r="D69" s="481"/>
      <c r="E69" s="481"/>
      <c r="F69" s="481"/>
      <c r="G69" s="481"/>
      <c r="H69" s="481"/>
      <c r="I69" s="481"/>
      <c r="J69" s="481"/>
      <c r="K69" s="481"/>
      <c r="L69" s="481"/>
      <c r="M69" s="481"/>
      <c r="N69" s="481"/>
      <c r="O69" s="481"/>
      <c r="P69" s="481"/>
      <c r="Q69" s="481"/>
      <c r="R69" s="390"/>
      <c r="S69" s="390"/>
      <c r="T69" s="390"/>
      <c r="U69" s="390"/>
      <c r="V69" s="390"/>
    </row>
    <row r="70" spans="2:27">
      <c r="B70" s="85" t="s">
        <v>518</v>
      </c>
      <c r="C70" s="481" t="s">
        <v>475</v>
      </c>
      <c r="D70" s="481"/>
      <c r="E70" s="481"/>
      <c r="F70" s="481"/>
      <c r="G70" s="481"/>
      <c r="H70" s="481"/>
      <c r="I70" s="481"/>
      <c r="J70" s="481"/>
      <c r="K70" s="481"/>
      <c r="L70" s="481"/>
      <c r="M70" s="481"/>
      <c r="N70" s="481"/>
      <c r="O70" s="481"/>
      <c r="P70" s="481"/>
      <c r="Q70" s="481"/>
      <c r="R70" s="390"/>
      <c r="S70" s="390"/>
      <c r="T70" s="390"/>
      <c r="U70" s="390"/>
      <c r="V70" s="390"/>
    </row>
    <row r="71" spans="2:27">
      <c r="B71" s="60" t="s">
        <v>520</v>
      </c>
      <c r="C71" s="481" t="s">
        <v>547</v>
      </c>
      <c r="D71" s="481"/>
      <c r="E71" s="481"/>
      <c r="F71" s="481"/>
      <c r="G71" s="481"/>
      <c r="H71" s="481"/>
      <c r="I71" s="481"/>
      <c r="J71" s="481"/>
      <c r="K71" s="481"/>
      <c r="L71" s="481"/>
      <c r="M71" s="481"/>
      <c r="N71" s="481"/>
      <c r="O71" s="481"/>
      <c r="P71" s="481"/>
      <c r="Q71" s="481"/>
      <c r="R71" s="390"/>
      <c r="S71" s="390"/>
      <c r="T71" s="390"/>
      <c r="U71" s="390"/>
      <c r="V71" s="390"/>
    </row>
    <row r="72" spans="2:27">
      <c r="B72" s="16"/>
      <c r="C72" s="16"/>
      <c r="D72" s="16"/>
      <c r="E72" s="16"/>
      <c r="F72" s="16"/>
      <c r="G72" s="16"/>
      <c r="H72" s="16"/>
      <c r="I72" s="16"/>
      <c r="J72" s="16"/>
      <c r="K72" s="16"/>
      <c r="L72" s="16"/>
      <c r="M72" s="16"/>
      <c r="N72" s="16"/>
      <c r="O72" s="16"/>
      <c r="P72" s="16"/>
      <c r="Q72" s="16"/>
      <c r="R72" s="16"/>
      <c r="S72" s="16"/>
      <c r="T72" s="16"/>
      <c r="U72" s="16"/>
      <c r="V72" s="16"/>
    </row>
    <row r="73" spans="2:27">
      <c r="B73" s="461" t="s">
        <v>135</v>
      </c>
      <c r="C73" s="461"/>
      <c r="D73" s="461"/>
      <c r="E73" s="461"/>
      <c r="F73" s="461"/>
      <c r="G73" s="461"/>
      <c r="H73" s="461"/>
      <c r="I73" s="461"/>
      <c r="J73" s="12"/>
      <c r="K73" s="12"/>
      <c r="L73" s="12"/>
      <c r="M73" s="12"/>
      <c r="N73" s="12"/>
      <c r="O73" s="12"/>
      <c r="P73" s="12"/>
      <c r="Q73" s="12"/>
      <c r="R73" s="12"/>
      <c r="S73" s="12"/>
      <c r="T73"/>
      <c r="U73"/>
    </row>
    <row r="74" spans="2:27">
      <c r="B74" s="110" t="s">
        <v>548</v>
      </c>
      <c r="C74" s="338">
        <v>2016</v>
      </c>
      <c r="D74" s="338">
        <v>2017</v>
      </c>
      <c r="E74" s="338">
        <v>2018</v>
      </c>
      <c r="F74" s="338">
        <v>2019</v>
      </c>
      <c r="G74" s="338">
        <v>2020</v>
      </c>
      <c r="H74" s="338">
        <v>2021</v>
      </c>
      <c r="I74" s="338">
        <v>2022</v>
      </c>
      <c r="J74" s="12"/>
      <c r="K74" s="12"/>
      <c r="L74" s="12"/>
      <c r="M74" s="12"/>
      <c r="N74" s="12"/>
      <c r="O74" s="12"/>
      <c r="P74" s="12"/>
      <c r="Q74" s="12"/>
      <c r="R74" s="12"/>
      <c r="S74" s="12"/>
      <c r="T74"/>
      <c r="U74"/>
    </row>
    <row r="75" spans="2:27" ht="14.1" customHeight="1">
      <c r="B75" s="57" t="s">
        <v>136</v>
      </c>
      <c r="C75" s="339">
        <v>170.5</v>
      </c>
      <c r="D75" s="339">
        <v>270.3</v>
      </c>
      <c r="E75" s="339">
        <v>307.7</v>
      </c>
      <c r="F75" s="339">
        <v>411.6</v>
      </c>
      <c r="G75" s="339">
        <v>477</v>
      </c>
      <c r="H75" s="53">
        <v>358.34283897000029</v>
      </c>
      <c r="I75" s="339">
        <v>324.20253543999996</v>
      </c>
      <c r="J75" s="12"/>
      <c r="K75" s="12"/>
      <c r="L75" s="12"/>
      <c r="M75" s="12"/>
      <c r="N75" s="12"/>
      <c r="O75" s="12"/>
      <c r="P75" s="18"/>
      <c r="Q75" s="18"/>
      <c r="R75" s="18"/>
      <c r="S75" s="18"/>
      <c r="T75"/>
      <c r="U75"/>
    </row>
    <row r="76" spans="2:27">
      <c r="B76" s="16"/>
      <c r="C76" s="17"/>
      <c r="D76" s="13"/>
      <c r="E76" s="13"/>
      <c r="F76" s="13"/>
      <c r="G76" s="13"/>
      <c r="H76" s="13"/>
      <c r="I76" s="13"/>
      <c r="J76" s="13"/>
      <c r="K76" s="13"/>
      <c r="L76" s="13"/>
      <c r="M76" s="13"/>
      <c r="N76" s="13"/>
      <c r="O76" s="13"/>
      <c r="P76" s="12"/>
      <c r="Q76" s="13"/>
      <c r="R76" s="13"/>
      <c r="S76" s="13"/>
      <c r="T76" s="13"/>
      <c r="U76" s="13"/>
    </row>
    <row r="77" spans="2:27">
      <c r="B77" s="60" t="s">
        <v>516</v>
      </c>
      <c r="C77" s="481" t="s">
        <v>542</v>
      </c>
      <c r="D77" s="481"/>
      <c r="E77" s="481"/>
      <c r="F77" s="481"/>
      <c r="G77" s="481"/>
      <c r="H77" s="481"/>
      <c r="I77" s="481"/>
      <c r="J77" s="12"/>
      <c r="K77" s="12"/>
      <c r="L77" s="12"/>
      <c r="M77" s="12"/>
      <c r="N77" s="12"/>
      <c r="O77" s="12"/>
      <c r="P77" s="12"/>
      <c r="Q77" s="12"/>
      <c r="R77" s="12"/>
      <c r="S77" s="12"/>
      <c r="T77" s="12"/>
      <c r="U77" s="12"/>
      <c r="V77" s="12"/>
    </row>
    <row r="78" spans="2:27">
      <c r="B78" s="85" t="s">
        <v>518</v>
      </c>
      <c r="C78" s="481" t="s">
        <v>475</v>
      </c>
      <c r="D78" s="481"/>
      <c r="E78" s="481"/>
      <c r="F78" s="481"/>
      <c r="G78" s="481"/>
      <c r="H78" s="481"/>
      <c r="I78" s="481"/>
      <c r="J78" s="12"/>
      <c r="K78" s="12"/>
      <c r="L78" s="12"/>
      <c r="M78" s="12"/>
      <c r="N78" s="12"/>
      <c r="O78" s="12"/>
      <c r="P78" s="12"/>
      <c r="Q78" s="12"/>
      <c r="R78" s="12"/>
      <c r="S78" s="12"/>
      <c r="T78" s="12"/>
      <c r="U78" s="12"/>
      <c r="V78" s="12"/>
    </row>
    <row r="79" spans="2:27">
      <c r="B79" s="60" t="s">
        <v>520</v>
      </c>
      <c r="C79" s="481" t="s">
        <v>549</v>
      </c>
      <c r="D79" s="481"/>
      <c r="E79" s="481"/>
      <c r="F79" s="481"/>
      <c r="G79" s="481"/>
      <c r="H79" s="481"/>
      <c r="I79" s="481"/>
      <c r="J79" s="12"/>
      <c r="K79" s="12"/>
      <c r="L79" s="12"/>
      <c r="M79" s="12"/>
      <c r="N79" s="12"/>
      <c r="O79" s="12"/>
      <c r="P79" s="12"/>
      <c r="Q79" s="12"/>
      <c r="R79" s="12"/>
      <c r="S79" s="12"/>
      <c r="T79" s="12"/>
      <c r="U79" s="12"/>
      <c r="V79" s="12"/>
    </row>
    <row r="80" spans="2:27">
      <c r="B80" s="13"/>
      <c r="C80" s="13"/>
      <c r="D80" s="13"/>
      <c r="E80" s="13"/>
      <c r="F80" s="13"/>
      <c r="G80" s="13"/>
      <c r="H80" s="13"/>
      <c r="I80" s="13"/>
      <c r="J80" s="13"/>
      <c r="K80" s="13"/>
      <c r="L80" s="13"/>
      <c r="M80" s="13"/>
      <c r="N80" s="13"/>
      <c r="O80" s="13"/>
      <c r="P80" s="13"/>
      <c r="Q80" s="13"/>
      <c r="R80" s="13"/>
      <c r="S80" s="13"/>
      <c r="T80" s="13"/>
      <c r="U80" s="13"/>
    </row>
    <row r="81" spans="1:27">
      <c r="B81" s="461" t="s">
        <v>137</v>
      </c>
      <c r="C81" s="461"/>
      <c r="D81" s="461"/>
      <c r="E81" s="461"/>
      <c r="F81" s="461"/>
      <c r="G81" s="461"/>
      <c r="H81" s="461"/>
      <c r="I81" s="461"/>
      <c r="J81" s="461"/>
      <c r="K81" s="461"/>
      <c r="L81" s="461"/>
      <c r="M81" s="461"/>
      <c r="N81" s="461"/>
      <c r="O81" s="461"/>
      <c r="P81" s="461"/>
      <c r="Q81" s="461"/>
      <c r="R81" s="390"/>
      <c r="S81" s="390"/>
      <c r="T81" s="390"/>
      <c r="U81" s="390"/>
      <c r="V81" s="390"/>
    </row>
    <row r="82" spans="1:27" ht="14.65" customHeight="1">
      <c r="B82" s="492" t="s">
        <v>27</v>
      </c>
      <c r="C82" s="490" t="s">
        <v>445</v>
      </c>
      <c r="D82" s="490"/>
      <c r="E82" s="490"/>
      <c r="F82" s="482" t="s">
        <v>446</v>
      </c>
      <c r="G82" s="482"/>
      <c r="H82" s="482"/>
      <c r="I82" s="482" t="s">
        <v>447</v>
      </c>
      <c r="J82" s="482"/>
      <c r="K82" s="482"/>
      <c r="L82" s="482" t="s">
        <v>448</v>
      </c>
      <c r="M82" s="482"/>
      <c r="N82" s="482"/>
      <c r="O82" s="490" t="s">
        <v>213</v>
      </c>
      <c r="P82" s="490"/>
      <c r="Q82" s="490"/>
      <c r="R82" s="390"/>
      <c r="S82" s="390"/>
      <c r="T82" s="390"/>
      <c r="U82" s="390"/>
      <c r="V82" s="390"/>
    </row>
    <row r="83" spans="1:27">
      <c r="B83" s="492"/>
      <c r="C83" s="22" t="s">
        <v>523</v>
      </c>
      <c r="D83" s="22" t="s">
        <v>524</v>
      </c>
      <c r="E83" s="110" t="s">
        <v>525</v>
      </c>
      <c r="F83" s="22" t="s">
        <v>523</v>
      </c>
      <c r="G83" s="22" t="s">
        <v>524</v>
      </c>
      <c r="H83" s="110" t="s">
        <v>525</v>
      </c>
      <c r="I83" s="22" t="s">
        <v>523</v>
      </c>
      <c r="J83" s="22" t="s">
        <v>524</v>
      </c>
      <c r="K83" s="110" t="s">
        <v>525</v>
      </c>
      <c r="L83" s="22" t="s">
        <v>523</v>
      </c>
      <c r="M83" s="22" t="s">
        <v>524</v>
      </c>
      <c r="N83" s="110" t="s">
        <v>525</v>
      </c>
      <c r="O83" s="22" t="s">
        <v>523</v>
      </c>
      <c r="P83" s="164" t="s">
        <v>524</v>
      </c>
      <c r="Q83" s="110" t="s">
        <v>525</v>
      </c>
      <c r="R83" s="390"/>
      <c r="S83" s="390"/>
      <c r="T83" s="390"/>
      <c r="U83" s="390"/>
      <c r="V83" s="390"/>
    </row>
    <row r="84" spans="1:27">
      <c r="B84" s="25" t="s">
        <v>138</v>
      </c>
      <c r="C84" s="26">
        <v>3.0000000000000001E-3</v>
      </c>
      <c r="D84" s="129">
        <v>6.0000000000000001E-3</v>
      </c>
      <c r="E84" s="129">
        <v>8.9999999999999993E-3</v>
      </c>
      <c r="F84" s="27">
        <v>8.9999999999999993E-3</v>
      </c>
      <c r="G84" s="27">
        <v>1.5610972896239077E-2</v>
      </c>
      <c r="H84" s="27">
        <v>6.5000000000000002E-2</v>
      </c>
      <c r="I84" s="26">
        <v>3.5999999999999997E-2</v>
      </c>
      <c r="J84" s="129">
        <v>5.3791158199322467E-2</v>
      </c>
      <c r="K84" s="129">
        <v>6.4000000000000001E-2</v>
      </c>
      <c r="L84" s="26" t="s">
        <v>550</v>
      </c>
      <c r="M84" s="129" t="s">
        <v>550</v>
      </c>
      <c r="N84" s="129">
        <v>0</v>
      </c>
      <c r="O84" s="26" t="s">
        <v>551</v>
      </c>
      <c r="P84" s="129">
        <v>1.1675325728394484E-2</v>
      </c>
      <c r="Q84" s="129">
        <v>2.1999999999999999E-2</v>
      </c>
      <c r="R84" s="390"/>
      <c r="S84" s="390"/>
      <c r="T84" s="390"/>
      <c r="U84" s="390"/>
      <c r="V84" s="390"/>
      <c r="W84" s="390"/>
      <c r="X84" s="390"/>
      <c r="Y84" s="390"/>
      <c r="Z84" s="390"/>
      <c r="AA84" s="390"/>
    </row>
    <row r="85" spans="1:27">
      <c r="B85" s="318" t="s">
        <v>552</v>
      </c>
      <c r="C85" s="483" t="s">
        <v>508</v>
      </c>
      <c r="D85" s="483"/>
      <c r="E85" s="483"/>
      <c r="F85" s="418">
        <v>1.570854504448127E-2</v>
      </c>
      <c r="G85" s="418">
        <v>2.6394276760945978E-2</v>
      </c>
      <c r="H85" s="418">
        <v>1.8463558035650314E-2</v>
      </c>
      <c r="I85" s="483" t="s">
        <v>508</v>
      </c>
      <c r="J85" s="483"/>
      <c r="K85" s="483"/>
      <c r="L85" s="483" t="s">
        <v>508</v>
      </c>
      <c r="M85" s="483"/>
      <c r="N85" s="483"/>
      <c r="O85" s="419">
        <v>6.7037460416982031E-3</v>
      </c>
      <c r="P85" s="419">
        <v>1.218209485007328E-2</v>
      </c>
      <c r="Q85" s="419">
        <v>1.3953585446231598E-2</v>
      </c>
      <c r="R85" s="390"/>
      <c r="S85" s="390"/>
      <c r="T85" s="390"/>
      <c r="U85" s="390"/>
      <c r="V85" s="390"/>
      <c r="W85" s="390"/>
      <c r="X85" s="390"/>
      <c r="Y85" s="390"/>
      <c r="Z85" s="390"/>
      <c r="AA85" s="390"/>
    </row>
    <row r="86" spans="1:27">
      <c r="B86" s="24"/>
      <c r="C86" s="28"/>
      <c r="D86" s="29"/>
      <c r="E86" s="29"/>
      <c r="F86" s="29"/>
      <c r="G86" s="30"/>
      <c r="H86" s="30"/>
      <c r="I86" s="30"/>
      <c r="J86" s="30"/>
      <c r="K86" s="29"/>
      <c r="L86" s="29"/>
      <c r="M86" s="29"/>
      <c r="N86" s="29"/>
      <c r="O86" s="28"/>
      <c r="P86" s="28"/>
      <c r="Q86" s="28"/>
      <c r="R86" s="28"/>
      <c r="S86" s="28"/>
      <c r="T86" s="28"/>
      <c r="U86" s="28"/>
    </row>
    <row r="87" spans="1:27">
      <c r="B87" s="60" t="s">
        <v>516</v>
      </c>
      <c r="C87" s="481" t="s">
        <v>542</v>
      </c>
      <c r="D87" s="481"/>
      <c r="E87" s="481"/>
      <c r="F87" s="481"/>
      <c r="G87" s="481"/>
      <c r="H87" s="481"/>
      <c r="I87" s="481"/>
      <c r="J87" s="481"/>
      <c r="K87" s="481"/>
      <c r="L87" s="481"/>
      <c r="M87" s="481"/>
      <c r="N87" s="481"/>
      <c r="O87" s="481"/>
      <c r="P87" s="481"/>
      <c r="Q87" s="481"/>
      <c r="R87" s="28"/>
      <c r="S87" s="28"/>
      <c r="T87" s="28"/>
      <c r="U87" s="28"/>
      <c r="V87" s="28"/>
    </row>
    <row r="88" spans="1:27">
      <c r="B88" s="85" t="s">
        <v>518</v>
      </c>
      <c r="C88" s="481" t="s">
        <v>475</v>
      </c>
      <c r="D88" s="481"/>
      <c r="E88" s="481"/>
      <c r="F88" s="481"/>
      <c r="G88" s="481"/>
      <c r="H88" s="481"/>
      <c r="I88" s="481"/>
      <c r="J88" s="481"/>
      <c r="K88" s="481"/>
      <c r="L88" s="481"/>
      <c r="M88" s="481"/>
      <c r="N88" s="481"/>
      <c r="O88" s="481"/>
      <c r="P88" s="481"/>
      <c r="Q88" s="481"/>
      <c r="R88" s="28"/>
      <c r="S88" s="28"/>
      <c r="T88" s="28"/>
      <c r="U88" s="28"/>
      <c r="V88" s="28"/>
    </row>
    <row r="89" spans="1:27" ht="29.25" customHeight="1">
      <c r="B89" s="60" t="s">
        <v>520</v>
      </c>
      <c r="C89" s="464" t="s">
        <v>553</v>
      </c>
      <c r="D89" s="464"/>
      <c r="E89" s="464"/>
      <c r="F89" s="464"/>
      <c r="G89" s="464"/>
      <c r="H89" s="464"/>
      <c r="I89" s="464"/>
      <c r="J89" s="464"/>
      <c r="K89" s="464"/>
      <c r="L89" s="464"/>
      <c r="M89" s="464"/>
      <c r="N89" s="464"/>
      <c r="O89" s="464"/>
      <c r="P89" s="464"/>
      <c r="Q89" s="464"/>
      <c r="R89" s="28"/>
      <c r="S89" s="28"/>
      <c r="T89" s="28"/>
      <c r="U89" s="28"/>
      <c r="V89" s="28"/>
    </row>
    <row r="90" spans="1:27">
      <c r="B90" s="13"/>
      <c r="C90" s="13"/>
      <c r="D90" s="13"/>
      <c r="E90" s="13"/>
      <c r="F90" s="13"/>
      <c r="G90" s="13"/>
      <c r="H90" s="13"/>
      <c r="I90" s="13"/>
      <c r="J90" s="13"/>
      <c r="K90" s="13"/>
      <c r="L90" s="13"/>
      <c r="M90" s="13"/>
      <c r="N90" s="13"/>
      <c r="O90" s="13"/>
      <c r="P90" s="13"/>
      <c r="Q90" s="13"/>
      <c r="R90" s="390"/>
      <c r="S90" s="390"/>
      <c r="T90" s="390"/>
      <c r="U90" s="390"/>
      <c r="V90" s="390"/>
    </row>
    <row r="91" spans="1:27">
      <c r="A91" s="222"/>
      <c r="B91" s="471" t="s">
        <v>554</v>
      </c>
      <c r="C91" s="471"/>
      <c r="D91" s="471"/>
      <c r="E91" s="471"/>
      <c r="F91" s="471"/>
      <c r="G91" s="471"/>
      <c r="H91" s="471"/>
      <c r="I91" s="471"/>
      <c r="J91" s="471"/>
      <c r="K91" s="471"/>
      <c r="L91" s="471"/>
      <c r="M91" s="471"/>
      <c r="N91" s="471"/>
      <c r="O91" s="471"/>
      <c r="P91" s="471"/>
      <c r="Q91" s="471"/>
      <c r="R91" s="390"/>
      <c r="S91" s="390"/>
      <c r="T91" s="390"/>
      <c r="U91" s="390"/>
      <c r="V91" s="390"/>
    </row>
    <row r="92" spans="1:27" ht="14.65" customHeight="1">
      <c r="A92" s="222"/>
      <c r="B92" s="183" t="s">
        <v>27</v>
      </c>
      <c r="C92" s="490" t="s">
        <v>445</v>
      </c>
      <c r="D92" s="490"/>
      <c r="E92" s="490"/>
      <c r="F92" s="482" t="s">
        <v>446</v>
      </c>
      <c r="G92" s="482"/>
      <c r="H92" s="482"/>
      <c r="I92" s="482" t="s">
        <v>447</v>
      </c>
      <c r="J92" s="482"/>
      <c r="K92" s="482"/>
      <c r="L92" s="482" t="s">
        <v>448</v>
      </c>
      <c r="M92" s="482"/>
      <c r="N92" s="482"/>
      <c r="O92" s="490" t="s">
        <v>213</v>
      </c>
      <c r="P92" s="490"/>
      <c r="Q92" s="490"/>
      <c r="R92" s="390"/>
      <c r="S92" s="390"/>
      <c r="T92" s="390"/>
      <c r="U92" s="390"/>
      <c r="V92" s="390"/>
    </row>
    <row r="93" spans="1:27">
      <c r="B93" s="350" t="s">
        <v>555</v>
      </c>
      <c r="C93" s="164" t="s">
        <v>523</v>
      </c>
      <c r="D93" s="164" t="s">
        <v>524</v>
      </c>
      <c r="E93" s="110" t="s">
        <v>525</v>
      </c>
      <c r="F93" s="164" t="s">
        <v>523</v>
      </c>
      <c r="G93" s="164" t="s">
        <v>524</v>
      </c>
      <c r="H93" s="110" t="s">
        <v>525</v>
      </c>
      <c r="I93" s="164" t="s">
        <v>523</v>
      </c>
      <c r="J93" s="164" t="s">
        <v>524</v>
      </c>
      <c r="K93" s="110" t="s">
        <v>525</v>
      </c>
      <c r="L93" s="164" t="s">
        <v>523</v>
      </c>
      <c r="M93" s="164" t="s">
        <v>524</v>
      </c>
      <c r="N93" s="110" t="s">
        <v>525</v>
      </c>
      <c r="O93" s="164" t="s">
        <v>523</v>
      </c>
      <c r="P93" s="164" t="s">
        <v>524</v>
      </c>
      <c r="Q93" s="110" t="s">
        <v>525</v>
      </c>
      <c r="R93" s="390"/>
      <c r="S93" s="390"/>
      <c r="T93" s="390"/>
      <c r="U93" s="390"/>
      <c r="V93" s="390"/>
    </row>
    <row r="94" spans="1:27">
      <c r="B94" s="382" t="s">
        <v>556</v>
      </c>
      <c r="C94" s="383">
        <v>47</v>
      </c>
      <c r="D94" s="383">
        <v>98</v>
      </c>
      <c r="E94" s="383">
        <v>123</v>
      </c>
      <c r="F94" s="383">
        <v>26</v>
      </c>
      <c r="G94" s="383">
        <v>33</v>
      </c>
      <c r="H94" s="383">
        <v>28</v>
      </c>
      <c r="I94" s="383">
        <v>1</v>
      </c>
      <c r="J94" s="383">
        <v>1</v>
      </c>
      <c r="K94" s="383">
        <v>1</v>
      </c>
      <c r="L94" s="383">
        <v>0</v>
      </c>
      <c r="M94" s="383">
        <v>0</v>
      </c>
      <c r="N94" s="383">
        <v>0</v>
      </c>
      <c r="O94" s="383">
        <f>SUM(C94,F94,I94,L94)</f>
        <v>74</v>
      </c>
      <c r="P94" s="383">
        <f>SUM(D94,G94,J94,M94)</f>
        <v>132</v>
      </c>
      <c r="Q94" s="383">
        <f>SUM(E94,H94,K94,N94)</f>
        <v>152</v>
      </c>
      <c r="R94" s="390"/>
      <c r="S94" s="390"/>
      <c r="T94" s="390"/>
      <c r="U94" s="390"/>
      <c r="V94" s="390"/>
    </row>
    <row r="95" spans="1:27">
      <c r="B95" s="328" t="s">
        <v>557</v>
      </c>
      <c r="C95" s="352">
        <v>13</v>
      </c>
      <c r="D95" s="352">
        <v>16</v>
      </c>
      <c r="E95" s="352">
        <v>12</v>
      </c>
      <c r="F95" s="352">
        <v>1</v>
      </c>
      <c r="G95" s="352">
        <v>1</v>
      </c>
      <c r="H95" s="352">
        <v>1</v>
      </c>
      <c r="I95" s="352">
        <v>0</v>
      </c>
      <c r="J95" s="352"/>
      <c r="K95" s="352">
        <v>0</v>
      </c>
      <c r="L95" s="352">
        <v>0</v>
      </c>
      <c r="M95" s="352">
        <v>0</v>
      </c>
      <c r="N95" s="352">
        <v>0</v>
      </c>
      <c r="O95" s="352">
        <f>SUM(C95,F95,I95,L95)</f>
        <v>14</v>
      </c>
      <c r="P95" s="352">
        <f>SUM(D95,G95,J95,M95)</f>
        <v>17</v>
      </c>
      <c r="Q95" s="352">
        <f>SUM(E95,H95,K95,N95)</f>
        <v>13</v>
      </c>
      <c r="R95" s="390"/>
      <c r="S95" s="390"/>
      <c r="T95" s="390"/>
      <c r="U95" s="390"/>
      <c r="V95" s="390"/>
    </row>
    <row r="96" spans="1:27">
      <c r="B96" s="54" t="s">
        <v>558</v>
      </c>
      <c r="C96" s="352">
        <v>6</v>
      </c>
      <c r="D96" s="352">
        <v>7</v>
      </c>
      <c r="E96" s="352">
        <v>5</v>
      </c>
      <c r="F96" s="352">
        <v>0</v>
      </c>
      <c r="G96" s="352">
        <v>1</v>
      </c>
      <c r="H96" s="352">
        <v>0</v>
      </c>
      <c r="I96" s="352">
        <v>1</v>
      </c>
      <c r="J96" s="352">
        <v>1</v>
      </c>
      <c r="K96" s="352">
        <v>1</v>
      </c>
      <c r="L96" s="352">
        <v>0</v>
      </c>
      <c r="M96" s="352">
        <v>0</v>
      </c>
      <c r="N96" s="352">
        <v>0</v>
      </c>
      <c r="O96" s="352">
        <f>SUM(C96,F96,I96,L96)</f>
        <v>7</v>
      </c>
      <c r="P96" s="352">
        <f>SUM(D96,G96,J96,M96)</f>
        <v>9</v>
      </c>
      <c r="Q96" s="352">
        <f>SUM(E96,H96,K96,N96)</f>
        <v>6</v>
      </c>
      <c r="R96" s="390"/>
      <c r="S96" s="390"/>
      <c r="T96" s="390"/>
      <c r="U96" s="390"/>
      <c r="V96" s="390"/>
    </row>
    <row r="97" spans="2:22">
      <c r="B97" s="54" t="s">
        <v>213</v>
      </c>
      <c r="C97" s="352">
        <f>SUM(C94:C96)</f>
        <v>66</v>
      </c>
      <c r="D97" s="352">
        <f>SUM(D94:D96)</f>
        <v>121</v>
      </c>
      <c r="E97" s="352">
        <f>SUM(E94:E96)</f>
        <v>140</v>
      </c>
      <c r="F97" s="352">
        <f>SUM(F94:F96)</f>
        <v>27</v>
      </c>
      <c r="G97" s="352">
        <f>SUM(G94:G96)</f>
        <v>35</v>
      </c>
      <c r="H97" s="352">
        <f>SUM(H94:H96)</f>
        <v>29</v>
      </c>
      <c r="I97" s="352">
        <f>SUM(I94:I96)</f>
        <v>2</v>
      </c>
      <c r="J97" s="352">
        <f>SUM(J94:J96)</f>
        <v>2</v>
      </c>
      <c r="K97" s="352">
        <f>SUM(K94:K96)</f>
        <v>2</v>
      </c>
      <c r="L97" s="352">
        <f>SUM(L94:L96)</f>
        <v>0</v>
      </c>
      <c r="M97" s="352">
        <f>SUM(M94:M96)</f>
        <v>0</v>
      </c>
      <c r="N97" s="352">
        <f>SUM(N94:N96)</f>
        <v>0</v>
      </c>
      <c r="O97" s="352">
        <f>SUM(O94:O96)</f>
        <v>95</v>
      </c>
      <c r="P97" s="352">
        <f>SUM(P94:P96)</f>
        <v>158</v>
      </c>
      <c r="Q97" s="352">
        <f>SUM(Q94:Q96)</f>
        <v>171</v>
      </c>
      <c r="R97" s="420"/>
      <c r="S97" s="390"/>
      <c r="T97" s="390"/>
      <c r="U97" s="390"/>
      <c r="V97" s="390"/>
    </row>
    <row r="98" spans="2:22">
      <c r="B98" s="503" t="s">
        <v>559</v>
      </c>
      <c r="C98" s="503"/>
      <c r="D98" s="503"/>
      <c r="E98" s="503"/>
      <c r="F98" s="503"/>
      <c r="G98" s="503"/>
      <c r="H98" s="503"/>
      <c r="I98" s="503"/>
      <c r="J98" s="503"/>
      <c r="K98" s="503"/>
      <c r="L98" s="503"/>
      <c r="M98" s="503"/>
      <c r="N98" s="503"/>
      <c r="O98" s="503"/>
      <c r="P98" s="503"/>
      <c r="Q98" s="503"/>
      <c r="R98" s="420"/>
      <c r="S98" s="390"/>
      <c r="T98" s="390"/>
      <c r="U98" s="390"/>
      <c r="V98" s="390"/>
    </row>
    <row r="99" spans="2:22">
      <c r="B99" s="351" t="s">
        <v>556</v>
      </c>
      <c r="C99" s="352">
        <v>37.854300000000002</v>
      </c>
      <c r="D99" s="352">
        <v>104.78808399999997</v>
      </c>
      <c r="E99" s="352">
        <v>137.79748066699997</v>
      </c>
      <c r="F99" s="352">
        <v>103.04903999999999</v>
      </c>
      <c r="G99" s="352">
        <v>105.15154</v>
      </c>
      <c r="H99" s="352">
        <v>111.05004</v>
      </c>
      <c r="I99" s="352">
        <v>1.4</v>
      </c>
      <c r="J99" s="352">
        <v>1.4</v>
      </c>
      <c r="K99" s="352">
        <v>1.4</v>
      </c>
      <c r="L99" s="352">
        <v>0</v>
      </c>
      <c r="M99" s="352">
        <v>0</v>
      </c>
      <c r="N99" s="352">
        <v>0</v>
      </c>
      <c r="O99" s="352">
        <f>SUM(C99,F99,I99,L99)</f>
        <v>142.30333999999999</v>
      </c>
      <c r="P99" s="352">
        <f>SUM(D99,G99,J99,M99)</f>
        <v>211.33962399999999</v>
      </c>
      <c r="Q99" s="352">
        <f>SUM(E99,H99,K99,N99)</f>
        <v>250.24752066699997</v>
      </c>
      <c r="R99" s="420"/>
      <c r="S99" s="390"/>
      <c r="T99" s="390"/>
      <c r="U99" s="390"/>
      <c r="V99" s="390"/>
    </row>
    <row r="100" spans="2:22">
      <c r="B100" s="351" t="s">
        <v>557</v>
      </c>
      <c r="C100" s="352">
        <v>16.350000000000001</v>
      </c>
      <c r="D100" s="352">
        <v>21.004999999999999</v>
      </c>
      <c r="E100" s="352">
        <v>12.533000000000001</v>
      </c>
      <c r="F100" s="352">
        <v>0.26200000000000001</v>
      </c>
      <c r="G100" s="352">
        <v>0.26200000000000001</v>
      </c>
      <c r="H100" s="352">
        <v>0.26</v>
      </c>
      <c r="I100" s="352">
        <v>0</v>
      </c>
      <c r="J100" s="352"/>
      <c r="K100" s="352">
        <v>0</v>
      </c>
      <c r="L100" s="352">
        <v>0</v>
      </c>
      <c r="M100" s="352">
        <v>0</v>
      </c>
      <c r="N100" s="352">
        <v>0</v>
      </c>
      <c r="O100" s="352">
        <f>SUM(C100,F100,I100,L100)</f>
        <v>16.612000000000002</v>
      </c>
      <c r="P100" s="352">
        <f>SUM(D100,G100,J100,M100)</f>
        <v>21.266999999999999</v>
      </c>
      <c r="Q100" s="352">
        <f>SUM(E100,H100,K100,N100)</f>
        <v>12.793000000000001</v>
      </c>
      <c r="R100" s="420"/>
      <c r="S100" s="390"/>
      <c r="T100" s="390"/>
      <c r="U100" s="390"/>
      <c r="V100" s="390"/>
    </row>
    <row r="101" spans="2:22">
      <c r="B101" s="54" t="s">
        <v>558</v>
      </c>
      <c r="C101" s="352">
        <v>4.6340000000000003</v>
      </c>
      <c r="D101" s="352">
        <v>5.6360000000000001</v>
      </c>
      <c r="E101" s="352">
        <v>4.4980000000000002</v>
      </c>
      <c r="F101" s="352">
        <v>0</v>
      </c>
      <c r="G101" s="352">
        <v>0.63700000000000001</v>
      </c>
      <c r="H101" s="352">
        <v>0</v>
      </c>
      <c r="I101" s="352">
        <v>5</v>
      </c>
      <c r="J101" s="352">
        <v>5</v>
      </c>
      <c r="K101" s="352">
        <v>5</v>
      </c>
      <c r="L101" s="352">
        <v>0</v>
      </c>
      <c r="M101" s="352">
        <v>0</v>
      </c>
      <c r="N101" s="352">
        <v>0</v>
      </c>
      <c r="O101" s="352">
        <f>SUM(C101,F101,I101,L101)</f>
        <v>9.6340000000000003</v>
      </c>
      <c r="P101" s="352">
        <f>SUM(D101,G101,J101,M101)</f>
        <v>11.273</v>
      </c>
      <c r="Q101" s="352">
        <f>SUM(E101,H101,K101,N101)</f>
        <v>9.4980000000000011</v>
      </c>
      <c r="R101" s="420"/>
      <c r="S101" s="390"/>
      <c r="T101" s="390"/>
      <c r="U101" s="390"/>
      <c r="V101" s="390"/>
    </row>
    <row r="102" spans="2:22">
      <c r="B102" s="54" t="s">
        <v>213</v>
      </c>
      <c r="C102" s="352">
        <f>SUM(C99:C101)</f>
        <v>58.838300000000004</v>
      </c>
      <c r="D102" s="352">
        <f>SUM(D99:D101)</f>
        <v>131.42908399999996</v>
      </c>
      <c r="E102" s="352">
        <f>SUM(E99:E101)</f>
        <v>154.82848066699995</v>
      </c>
      <c r="F102" s="352">
        <f>SUM(F99:F101)</f>
        <v>103.31103999999999</v>
      </c>
      <c r="G102" s="352">
        <f>SUM(G99:G101)</f>
        <v>106.05054</v>
      </c>
      <c r="H102" s="352">
        <f>SUM(H99:H101)</f>
        <v>111.31004</v>
      </c>
      <c r="I102" s="352">
        <f>SUM(I99:I101)</f>
        <v>6.4</v>
      </c>
      <c r="J102" s="352">
        <f>SUM(J99:J101)</f>
        <v>6.4</v>
      </c>
      <c r="K102" s="352">
        <f>SUM(K99:K101)</f>
        <v>6.4</v>
      </c>
      <c r="L102" s="352">
        <f>SUM(L99:L101)</f>
        <v>0</v>
      </c>
      <c r="M102" s="352">
        <f>SUM(M99:M101)</f>
        <v>0</v>
      </c>
      <c r="N102" s="352">
        <f>SUM(N99:N101)</f>
        <v>0</v>
      </c>
      <c r="O102" s="352">
        <f>SUM(O99:O101)</f>
        <v>168.54933999999997</v>
      </c>
      <c r="P102" s="352">
        <f>SUM(P99:P101)</f>
        <v>243.87962399999998</v>
      </c>
      <c r="Q102" s="352">
        <f>SUM(Q99:Q101)</f>
        <v>272.53852066699994</v>
      </c>
      <c r="R102" s="420"/>
      <c r="S102" s="390"/>
      <c r="T102" s="390"/>
      <c r="U102" s="390"/>
      <c r="V102" s="390"/>
    </row>
    <row r="103" spans="2:22">
      <c r="B103" s="503" t="s">
        <v>560</v>
      </c>
      <c r="C103" s="503"/>
      <c r="D103" s="503"/>
      <c r="E103" s="503"/>
      <c r="F103" s="503"/>
      <c r="G103" s="503"/>
      <c r="H103" s="503"/>
      <c r="I103" s="503"/>
      <c r="J103" s="503"/>
      <c r="K103" s="503"/>
      <c r="L103" s="503"/>
      <c r="M103" s="503"/>
      <c r="N103" s="503"/>
      <c r="O103" s="503"/>
      <c r="P103" s="503"/>
      <c r="Q103" s="503"/>
      <c r="R103" s="420"/>
      <c r="S103" s="390"/>
      <c r="T103" s="390"/>
      <c r="U103" s="390"/>
      <c r="V103" s="390"/>
    </row>
    <row r="104" spans="2:22">
      <c r="B104" s="351" t="s">
        <v>556</v>
      </c>
      <c r="C104" s="353">
        <v>47536.548860000003</v>
      </c>
      <c r="D104" s="353">
        <v>113755.60306617519</v>
      </c>
      <c r="E104" s="353">
        <v>192424.87000598808</v>
      </c>
      <c r="F104" s="353">
        <v>107623.36933333335</v>
      </c>
      <c r="G104" s="353">
        <v>119771.19686666667</v>
      </c>
      <c r="H104" s="353">
        <v>106804.08866666666</v>
      </c>
      <c r="I104" s="353">
        <v>1203.1410000000001</v>
      </c>
      <c r="J104" s="353">
        <v>1451.2625410212113</v>
      </c>
      <c r="K104" s="353">
        <v>1387</v>
      </c>
      <c r="L104" s="353">
        <v>0</v>
      </c>
      <c r="M104" s="353">
        <v>0</v>
      </c>
      <c r="N104" s="353">
        <v>0</v>
      </c>
      <c r="O104" s="352">
        <f>SUM(C104,F104,I104,L104)</f>
        <v>156363.05919333335</v>
      </c>
      <c r="P104" s="352">
        <f>SUM(D104,G104,J104,M104)</f>
        <v>234978.06247386307</v>
      </c>
      <c r="Q104" s="352">
        <f>SUM(E104,H104,K104,N104)</f>
        <v>300615.95867265476</v>
      </c>
      <c r="R104" s="420"/>
      <c r="S104" s="390"/>
      <c r="T104" s="390"/>
      <c r="U104" s="390"/>
      <c r="V104" s="390"/>
    </row>
    <row r="105" spans="2:22">
      <c r="B105" s="351" t="s">
        <v>557</v>
      </c>
      <c r="C105" s="353">
        <v>29287.957575848111</v>
      </c>
      <c r="D105" s="353">
        <v>50349.434099999999</v>
      </c>
      <c r="E105" s="353">
        <v>24212</v>
      </c>
      <c r="F105" s="353">
        <v>1174</v>
      </c>
      <c r="G105" s="353">
        <v>1318</v>
      </c>
      <c r="H105" s="353">
        <v>1316</v>
      </c>
      <c r="I105" s="353">
        <v>0</v>
      </c>
      <c r="J105" s="353"/>
      <c r="K105" s="353">
        <v>0</v>
      </c>
      <c r="L105" s="353">
        <v>0</v>
      </c>
      <c r="M105" s="353">
        <v>0</v>
      </c>
      <c r="N105" s="353">
        <v>0</v>
      </c>
      <c r="O105" s="352">
        <f>SUM(C105,F105,I105,L105)</f>
        <v>30461.957575848111</v>
      </c>
      <c r="P105" s="352">
        <f>SUM(D105,G105,J105,M105)</f>
        <v>51667.434099999999</v>
      </c>
      <c r="Q105" s="352">
        <f>SUM(E105,H105,K105,N105)</f>
        <v>25528</v>
      </c>
      <c r="R105" s="420"/>
      <c r="S105" s="390"/>
      <c r="T105" s="390"/>
      <c r="U105" s="390"/>
      <c r="V105" s="390"/>
    </row>
    <row r="106" spans="2:22">
      <c r="B106" s="54" t="s">
        <v>558</v>
      </c>
      <c r="C106" s="353">
        <v>32779.051999999996</v>
      </c>
      <c r="D106" s="353">
        <v>42749.307000000001</v>
      </c>
      <c r="E106" s="353">
        <v>30269.898000000001</v>
      </c>
      <c r="F106" s="353">
        <v>0</v>
      </c>
      <c r="G106" s="353">
        <v>3558.8</v>
      </c>
      <c r="H106" s="353">
        <v>0</v>
      </c>
      <c r="I106" s="353">
        <v>37683.75312217194</v>
      </c>
      <c r="J106" s="353">
        <v>38119.236999999994</v>
      </c>
      <c r="K106" s="353">
        <v>35900</v>
      </c>
      <c r="L106" s="353">
        <v>0</v>
      </c>
      <c r="M106" s="353">
        <v>0</v>
      </c>
      <c r="N106" s="353">
        <v>0</v>
      </c>
      <c r="O106" s="352">
        <f>SUM(C106,F106,I106,L106)</f>
        <v>70462.805122171936</v>
      </c>
      <c r="P106" s="352">
        <f>SUM(D106,G106,J106,M106)</f>
        <v>84427.343999999997</v>
      </c>
      <c r="Q106" s="352">
        <f>SUM(E106,H106,K106,N106)</f>
        <v>66169.898000000001</v>
      </c>
      <c r="R106" s="420"/>
      <c r="S106" s="390"/>
      <c r="T106" s="390"/>
      <c r="U106" s="390"/>
      <c r="V106" s="390"/>
    </row>
    <row r="107" spans="2:22">
      <c r="B107" s="351" t="s">
        <v>213</v>
      </c>
      <c r="C107" s="353">
        <f>SUM(C104:C106)</f>
        <v>109603.55843584811</v>
      </c>
      <c r="D107" s="353">
        <f>SUM(D104:D106)</f>
        <v>206854.3441661752</v>
      </c>
      <c r="E107" s="353">
        <f>SUM(E104:E106)</f>
        <v>246906.76800598809</v>
      </c>
      <c r="F107" s="353">
        <f>SUM(F104:F106)</f>
        <v>108797.36933333335</v>
      </c>
      <c r="G107" s="353">
        <f>SUM(G104:G106)</f>
        <v>124647.99686666667</v>
      </c>
      <c r="H107" s="353">
        <f>SUM(H104:H106)</f>
        <v>108120.08866666666</v>
      </c>
      <c r="I107" s="353">
        <f>SUM(I104:I106)</f>
        <v>38886.894122171943</v>
      </c>
      <c r="J107" s="353">
        <f>SUM(J104:J106)</f>
        <v>39570.499541021207</v>
      </c>
      <c r="K107" s="353">
        <f>SUM(K104:K106)</f>
        <v>37287</v>
      </c>
      <c r="L107" s="353">
        <f>SUM(L104:L106)</f>
        <v>0</v>
      </c>
      <c r="M107" s="353">
        <f>SUM(M104:M106)</f>
        <v>0</v>
      </c>
      <c r="N107" s="353">
        <f>SUM(N104:N106)</f>
        <v>0</v>
      </c>
      <c r="O107" s="352">
        <f>SUM(O104:O106)</f>
        <v>257287.82189135341</v>
      </c>
      <c r="P107" s="352">
        <f>SUM(P104:P106)</f>
        <v>371072.84057386307</v>
      </c>
      <c r="Q107" s="352">
        <f>SUM(Q104:Q106)</f>
        <v>392313.85667265474</v>
      </c>
      <c r="R107" s="420"/>
      <c r="S107" s="390"/>
      <c r="T107" s="390"/>
      <c r="U107" s="390"/>
      <c r="V107" s="390"/>
    </row>
    <row r="108" spans="2:22" ht="15.95">
      <c r="B108" s="503" t="s">
        <v>561</v>
      </c>
      <c r="C108" s="503"/>
      <c r="D108" s="503"/>
      <c r="E108" s="503"/>
      <c r="F108" s="503"/>
      <c r="G108" s="503"/>
      <c r="H108" s="503"/>
      <c r="I108" s="503"/>
      <c r="J108" s="503"/>
      <c r="K108" s="503"/>
      <c r="L108" s="503"/>
      <c r="M108" s="503"/>
      <c r="N108" s="503"/>
      <c r="O108" s="503"/>
      <c r="P108" s="503"/>
      <c r="Q108" s="503"/>
      <c r="R108" s="420"/>
      <c r="S108" s="390"/>
      <c r="T108" s="390"/>
      <c r="U108" s="390"/>
      <c r="V108" s="390"/>
    </row>
    <row r="109" spans="2:22">
      <c r="B109" s="351" t="s">
        <v>556</v>
      </c>
      <c r="C109" s="354">
        <v>19631.888650936009</v>
      </c>
      <c r="D109" s="354">
        <v>40173.501323746954</v>
      </c>
      <c r="E109" s="354">
        <v>74591.938310192869</v>
      </c>
      <c r="F109" s="354">
        <v>37992.985912066659</v>
      </c>
      <c r="G109" s="354">
        <v>43112.682535746673</v>
      </c>
      <c r="H109" s="354">
        <v>38584.894493466658</v>
      </c>
      <c r="I109" s="354">
        <v>215.12161080000001</v>
      </c>
      <c r="J109" s="354">
        <v>201.290114439642</v>
      </c>
      <c r="K109" s="354">
        <v>192</v>
      </c>
      <c r="L109" s="354">
        <v>0</v>
      </c>
      <c r="M109" s="354">
        <v>0</v>
      </c>
      <c r="N109" s="354">
        <v>0</v>
      </c>
      <c r="O109" s="352">
        <f>SUM(C109,F109,I109,L109)</f>
        <v>57839.996173802669</v>
      </c>
      <c r="P109" s="352">
        <f>SUM(D109,G109,J109,M109)</f>
        <v>83487.473973933273</v>
      </c>
      <c r="Q109" s="352">
        <f>SUM(E109,H109,K109,N109)</f>
        <v>113368.83280365952</v>
      </c>
      <c r="R109" s="420"/>
      <c r="S109" s="390"/>
      <c r="T109" s="390"/>
      <c r="U109" s="390"/>
      <c r="V109" s="390"/>
    </row>
    <row r="110" spans="2:22">
      <c r="B110" s="351" t="s">
        <v>557</v>
      </c>
      <c r="C110" s="354">
        <v>10062.603134880001</v>
      </c>
      <c r="D110" s="354">
        <v>15903.501924540002</v>
      </c>
      <c r="E110" s="354">
        <v>8750</v>
      </c>
      <c r="F110" s="354">
        <v>97.089799999999997</v>
      </c>
      <c r="G110" s="354">
        <v>157.8964</v>
      </c>
      <c r="H110" s="354">
        <v>157.65679999999998</v>
      </c>
      <c r="I110" s="354">
        <v>0</v>
      </c>
      <c r="J110" s="354">
        <v>0</v>
      </c>
      <c r="K110" s="354">
        <v>0</v>
      </c>
      <c r="L110" s="354">
        <v>0</v>
      </c>
      <c r="M110" s="354">
        <v>0</v>
      </c>
      <c r="N110" s="354">
        <v>0</v>
      </c>
      <c r="O110" s="352">
        <f>SUM(C110,F110,I110,L110)</f>
        <v>10159.69293488</v>
      </c>
      <c r="P110" s="352">
        <f>SUM(D110,G110,J110,M110)</f>
        <v>16061.398324540001</v>
      </c>
      <c r="Q110" s="352">
        <f>SUM(E110,H110,K110,N110)</f>
        <v>8907.6568000000007</v>
      </c>
      <c r="R110" s="420"/>
      <c r="S110" s="390"/>
      <c r="T110" s="390"/>
      <c r="U110" s="390"/>
      <c r="V110" s="390"/>
    </row>
    <row r="111" spans="2:22">
      <c r="B111" s="54" t="s">
        <v>558</v>
      </c>
      <c r="C111" s="354">
        <v>21194.036125300001</v>
      </c>
      <c r="D111" s="354">
        <v>26484.052441960001</v>
      </c>
      <c r="E111" s="354">
        <v>17399.5554792</v>
      </c>
      <c r="F111" s="354">
        <v>0</v>
      </c>
      <c r="G111" s="354">
        <v>1754.4884000000002</v>
      </c>
      <c r="H111" s="354">
        <v>0</v>
      </c>
      <c r="I111" s="354">
        <v>6737.8550582443431</v>
      </c>
      <c r="J111" s="354">
        <v>5287.1381718999983</v>
      </c>
      <c r="K111" s="354">
        <v>4979</v>
      </c>
      <c r="L111" s="354">
        <v>0</v>
      </c>
      <c r="M111" s="354">
        <v>0</v>
      </c>
      <c r="N111" s="354">
        <v>0</v>
      </c>
      <c r="O111" s="352">
        <f>SUM(C111,F111,I111,L111)</f>
        <v>27931.891183544343</v>
      </c>
      <c r="P111" s="352">
        <f>SUM(D111,G111,J111,M111)</f>
        <v>33525.679013859997</v>
      </c>
      <c r="Q111" s="352">
        <f>SUM(E111,H111,K111,N111)</f>
        <v>22378.5554792</v>
      </c>
      <c r="R111" s="420"/>
      <c r="S111" s="390"/>
      <c r="T111" s="390"/>
      <c r="U111" s="390"/>
      <c r="V111" s="390"/>
    </row>
    <row r="112" spans="2:22">
      <c r="B112" s="54" t="s">
        <v>223</v>
      </c>
      <c r="C112" s="354">
        <f>SUM(C109:C111)</f>
        <v>50888.527911116013</v>
      </c>
      <c r="D112" s="354">
        <f>SUM(D109:D111)</f>
        <v>82561.055690246954</v>
      </c>
      <c r="E112" s="354">
        <f>SUM(E109:E111)</f>
        <v>100741.49378939287</v>
      </c>
      <c r="F112" s="354">
        <f>SUM(F109:F111)</f>
        <v>38090.07571206666</v>
      </c>
      <c r="G112" s="354">
        <f>SUM(G109:G111)</f>
        <v>45025.067335746673</v>
      </c>
      <c r="H112" s="354">
        <f>SUM(H109:H111)</f>
        <v>38742.551293466655</v>
      </c>
      <c r="I112" s="354">
        <f>SUM(I109:I111)</f>
        <v>6952.976669044343</v>
      </c>
      <c r="J112" s="354">
        <f>SUM(J109:J111)</f>
        <v>5488.4282863396402</v>
      </c>
      <c r="K112" s="354">
        <f>SUM(K109:K111)</f>
        <v>5171</v>
      </c>
      <c r="L112" s="354">
        <f>SUM(L109:L111)</f>
        <v>0</v>
      </c>
      <c r="M112" s="354">
        <f>SUM(M109:M111)</f>
        <v>0</v>
      </c>
      <c r="N112" s="354">
        <f>SUM(N109:N111)</f>
        <v>0</v>
      </c>
      <c r="O112" s="352">
        <f>SUM(O109:O111)</f>
        <v>95931.580292227009</v>
      </c>
      <c r="P112" s="352">
        <f>SUM(P109:P111)</f>
        <v>133074.55131233326</v>
      </c>
      <c r="Q112" s="352">
        <f>SUM(Q109:Q111)</f>
        <v>144655.04508285952</v>
      </c>
      <c r="R112" s="420"/>
      <c r="S112" s="390"/>
      <c r="T112" s="390"/>
      <c r="U112" s="390"/>
      <c r="V112" s="390"/>
    </row>
    <row r="113" spans="1:34">
      <c r="B113" s="31"/>
      <c r="C113" s="23"/>
      <c r="D113" s="23"/>
      <c r="E113" s="23"/>
      <c r="F113" s="23"/>
      <c r="G113" s="23"/>
      <c r="H113" s="23"/>
      <c r="I113" s="23"/>
      <c r="J113" s="23"/>
      <c r="K113" s="23"/>
      <c r="L113" s="23"/>
      <c r="M113" s="23"/>
      <c r="N113" s="23"/>
      <c r="O113" s="23"/>
      <c r="P113" s="23"/>
      <c r="Q113" s="23"/>
      <c r="R113" s="420"/>
      <c r="S113" s="23"/>
      <c r="T113" s="23"/>
      <c r="U113" s="23"/>
    </row>
    <row r="114" spans="1:34" ht="14.45" customHeight="1">
      <c r="B114" s="155" t="s">
        <v>516</v>
      </c>
      <c r="C114" s="464" t="s">
        <v>562</v>
      </c>
      <c r="D114" s="464"/>
      <c r="E114" s="464"/>
      <c r="F114" s="464"/>
      <c r="G114" s="464"/>
      <c r="H114" s="464"/>
      <c r="I114" s="464"/>
      <c r="J114" s="464"/>
      <c r="K114" s="464"/>
      <c r="L114" s="464"/>
      <c r="M114" s="464"/>
      <c r="N114" s="464"/>
      <c r="O114" s="464"/>
      <c r="P114" s="464"/>
      <c r="Q114" s="464"/>
      <c r="R114" s="478"/>
      <c r="S114" s="478"/>
      <c r="T114" s="478"/>
      <c r="U114" s="478"/>
      <c r="V114" s="478"/>
      <c r="W114" s="478"/>
      <c r="X114" s="478"/>
      <c r="Y114" s="478"/>
      <c r="Z114" s="478"/>
      <c r="AA114" s="478"/>
      <c r="AB114" s="478"/>
      <c r="AC114" s="478"/>
      <c r="AD114" s="478"/>
      <c r="AE114" s="478"/>
      <c r="AF114" s="478"/>
      <c r="AH114" s="384" t="s">
        <v>563</v>
      </c>
    </row>
    <row r="115" spans="1:34" ht="21.75" customHeight="1">
      <c r="B115" s="155" t="s">
        <v>518</v>
      </c>
      <c r="C115" s="464" t="s">
        <v>475</v>
      </c>
      <c r="D115" s="464"/>
      <c r="E115" s="464"/>
      <c r="F115" s="464"/>
      <c r="G115" s="464"/>
      <c r="H115" s="464"/>
      <c r="I115" s="464"/>
      <c r="J115" s="464"/>
      <c r="K115" s="464"/>
      <c r="L115" s="464"/>
      <c r="M115" s="464"/>
      <c r="N115" s="464"/>
      <c r="O115" s="464"/>
      <c r="P115" s="464"/>
      <c r="Q115" s="464"/>
      <c r="R115" s="223"/>
      <c r="S115" s="223"/>
      <c r="T115" s="223"/>
      <c r="U115" s="223"/>
      <c r="AH115" s="384" t="s">
        <v>22</v>
      </c>
    </row>
    <row r="116" spans="1:34" ht="41.25" customHeight="1">
      <c r="B116" s="155" t="s">
        <v>520</v>
      </c>
      <c r="C116" s="479" t="s">
        <v>564</v>
      </c>
      <c r="D116" s="479"/>
      <c r="E116" s="479"/>
      <c r="F116" s="479"/>
      <c r="G116" s="479"/>
      <c r="H116" s="479"/>
      <c r="I116" s="479"/>
      <c r="J116" s="479"/>
      <c r="K116" s="479"/>
      <c r="L116" s="479"/>
      <c r="M116" s="479"/>
      <c r="N116" s="479"/>
      <c r="O116" s="479"/>
      <c r="P116" s="479"/>
      <c r="Q116" s="479"/>
      <c r="R116" s="223"/>
      <c r="S116" s="223"/>
      <c r="T116" s="223"/>
      <c r="U116" s="223"/>
      <c r="AH116" s="385" t="s">
        <v>565</v>
      </c>
    </row>
    <row r="117" spans="1:34">
      <c r="B117" s="387"/>
      <c r="C117" s="479" t="s">
        <v>566</v>
      </c>
      <c r="D117" s="479"/>
      <c r="E117" s="479"/>
      <c r="F117" s="479"/>
      <c r="G117" s="479"/>
      <c r="H117" s="479"/>
      <c r="I117" s="479"/>
      <c r="J117" s="479"/>
      <c r="K117" s="479"/>
      <c r="L117" s="479"/>
      <c r="M117" s="479"/>
      <c r="N117" s="479"/>
      <c r="O117" s="479"/>
      <c r="P117" s="479"/>
      <c r="Q117" s="479"/>
      <c r="R117" s="223"/>
      <c r="S117" s="223"/>
      <c r="T117" s="223"/>
      <c r="U117" s="223"/>
      <c r="AH117" s="388"/>
    </row>
    <row r="118" spans="1:34">
      <c r="B118"/>
      <c r="C118"/>
      <c r="D118"/>
      <c r="E118"/>
      <c r="F118"/>
      <c r="G118"/>
      <c r="H118"/>
      <c r="I118"/>
      <c r="J118"/>
      <c r="K118"/>
      <c r="L118"/>
      <c r="M118"/>
      <c r="N118"/>
      <c r="O118"/>
      <c r="P118"/>
      <c r="Q118"/>
      <c r="R118" s="223"/>
      <c r="S118" s="223"/>
      <c r="T118" s="223"/>
      <c r="U118" s="223"/>
    </row>
    <row r="119" spans="1:34">
      <c r="B119" s="121" t="s">
        <v>567</v>
      </c>
      <c r="C119" s="390"/>
      <c r="D119" s="390"/>
      <c r="E119" s="19"/>
      <c r="F119" s="19"/>
      <c r="G119" s="19"/>
      <c r="H119" s="19"/>
      <c r="I119" s="19"/>
      <c r="J119" s="19"/>
      <c r="K119" s="19"/>
      <c r="L119" s="19"/>
      <c r="M119" s="19"/>
      <c r="N119" s="19"/>
      <c r="O119" s="19"/>
      <c r="P119" s="19"/>
      <c r="Q119" s="19"/>
      <c r="R119" s="19"/>
      <c r="S119" s="19"/>
      <c r="T119" s="19"/>
      <c r="U119" s="19"/>
    </row>
    <row r="120" spans="1:34">
      <c r="B120" s="390"/>
      <c r="C120" s="390"/>
      <c r="D120" s="390"/>
      <c r="E120" s="390"/>
      <c r="F120" s="19"/>
      <c r="G120" s="390"/>
      <c r="H120" s="390"/>
      <c r="I120" s="390"/>
      <c r="J120" s="390"/>
      <c r="K120" s="390"/>
      <c r="L120" s="390"/>
      <c r="M120" s="390"/>
      <c r="N120" s="390"/>
      <c r="O120" s="390"/>
      <c r="P120" s="390"/>
      <c r="Q120" s="390"/>
      <c r="R120" s="390"/>
      <c r="S120" s="390"/>
      <c r="T120" s="390"/>
      <c r="U120" s="390"/>
    </row>
    <row r="121" spans="1:34" s="117" customFormat="1">
      <c r="A121"/>
      <c r="B121" s="471" t="s">
        <v>157</v>
      </c>
      <c r="C121" s="471"/>
      <c r="D121" s="471"/>
      <c r="E121" s="471"/>
      <c r="F121" s="471"/>
      <c r="G121" s="471"/>
      <c r="H121" s="471"/>
      <c r="I121" s="471"/>
      <c r="J121" s="471"/>
      <c r="K121" s="471"/>
      <c r="L121" s="471"/>
      <c r="M121" s="471"/>
      <c r="N121" s="471"/>
      <c r="O121" s="471"/>
      <c r="P121" s="471"/>
      <c r="Q121" s="471"/>
      <c r="R121" s="471"/>
      <c r="S121" s="471"/>
      <c r="T121" s="471"/>
      <c r="U121" s="471"/>
      <c r="V121" s="471"/>
      <c r="W121" s="471"/>
      <c r="X121" s="471"/>
      <c r="Y121" s="471"/>
      <c r="Z121" s="471"/>
      <c r="AA121" s="471"/>
      <c r="AB121" s="471"/>
      <c r="AC121" s="390"/>
      <c r="AD121" s="390"/>
      <c r="AE121" s="390"/>
      <c r="AF121" s="390"/>
      <c r="AG121" s="390"/>
      <c r="AH121" s="390"/>
    </row>
    <row r="122" spans="1:34" s="117" customFormat="1">
      <c r="A122"/>
      <c r="B122" s="299" t="s">
        <v>27</v>
      </c>
      <c r="C122" s="480" t="s">
        <v>445</v>
      </c>
      <c r="D122" s="480"/>
      <c r="E122" s="480"/>
      <c r="F122" s="480"/>
      <c r="G122" s="480"/>
      <c r="H122" s="480" t="s">
        <v>446</v>
      </c>
      <c r="I122" s="480"/>
      <c r="J122" s="480"/>
      <c r="K122" s="480"/>
      <c r="L122" s="480"/>
      <c r="M122" s="480" t="s">
        <v>447</v>
      </c>
      <c r="N122" s="480"/>
      <c r="O122" s="480"/>
      <c r="P122" s="480"/>
      <c r="Q122" s="480"/>
      <c r="R122" s="469" t="s">
        <v>448</v>
      </c>
      <c r="S122" s="469"/>
      <c r="T122" s="469"/>
      <c r="U122" s="469"/>
      <c r="V122" s="469"/>
      <c r="W122" s="469" t="s">
        <v>213</v>
      </c>
      <c r="X122" s="469"/>
      <c r="Y122" s="469"/>
      <c r="Z122" s="469"/>
      <c r="AA122" s="469"/>
      <c r="AB122" s="469"/>
      <c r="AC122" s="390"/>
      <c r="AD122" s="390"/>
      <c r="AE122" s="390"/>
      <c r="AF122" s="390"/>
      <c r="AG122" s="390"/>
      <c r="AH122" s="390"/>
    </row>
    <row r="123" spans="1:34" s="117" customFormat="1">
      <c r="A123"/>
      <c r="B123" s="494" t="s">
        <v>568</v>
      </c>
      <c r="C123" s="474" t="s">
        <v>525</v>
      </c>
      <c r="D123" s="474"/>
      <c r="E123" s="474"/>
      <c r="F123" s="470" t="s">
        <v>524</v>
      </c>
      <c r="G123" s="470"/>
      <c r="H123" s="474" t="s">
        <v>525</v>
      </c>
      <c r="I123" s="474"/>
      <c r="J123" s="474"/>
      <c r="K123" s="470" t="s">
        <v>524</v>
      </c>
      <c r="L123" s="470"/>
      <c r="M123" s="474" t="s">
        <v>525</v>
      </c>
      <c r="N123" s="474"/>
      <c r="O123" s="474"/>
      <c r="P123" s="470" t="s">
        <v>524</v>
      </c>
      <c r="Q123" s="470"/>
      <c r="R123" s="474" t="s">
        <v>525</v>
      </c>
      <c r="S123" s="474"/>
      <c r="T123" s="474"/>
      <c r="U123" s="470" t="s">
        <v>524</v>
      </c>
      <c r="V123" s="470"/>
      <c r="W123" s="474" t="s">
        <v>525</v>
      </c>
      <c r="X123" s="474"/>
      <c r="Y123" s="474"/>
      <c r="Z123" s="470" t="s">
        <v>524</v>
      </c>
      <c r="AA123" s="470"/>
      <c r="AB123" s="470"/>
      <c r="AC123" s="390"/>
      <c r="AD123" s="390"/>
      <c r="AE123" s="390"/>
      <c r="AF123" s="390"/>
      <c r="AG123" s="390"/>
      <c r="AH123" s="390"/>
    </row>
    <row r="124" spans="1:34" s="117" customFormat="1" ht="36.6" customHeight="1">
      <c r="A124"/>
      <c r="B124" s="494"/>
      <c r="C124" s="132" t="s">
        <v>569</v>
      </c>
      <c r="D124" s="132" t="s">
        <v>570</v>
      </c>
      <c r="E124" s="132" t="s">
        <v>571</v>
      </c>
      <c r="F124" s="219" t="s">
        <v>572</v>
      </c>
      <c r="G124" s="219" t="s">
        <v>573</v>
      </c>
      <c r="H124" s="132" t="s">
        <v>569</v>
      </c>
      <c r="I124" s="132" t="s">
        <v>570</v>
      </c>
      <c r="J124" s="132" t="s">
        <v>571</v>
      </c>
      <c r="K124" s="219" t="s">
        <v>572</v>
      </c>
      <c r="L124" s="219" t="s">
        <v>573</v>
      </c>
      <c r="M124" s="132" t="s">
        <v>569</v>
      </c>
      <c r="N124" s="132" t="s">
        <v>570</v>
      </c>
      <c r="O124" s="132" t="s">
        <v>571</v>
      </c>
      <c r="P124" s="219" t="s">
        <v>572</v>
      </c>
      <c r="Q124" s="219" t="s">
        <v>573</v>
      </c>
      <c r="R124" s="132" t="s">
        <v>569</v>
      </c>
      <c r="S124" s="132" t="s">
        <v>570</v>
      </c>
      <c r="T124" s="132" t="s">
        <v>571</v>
      </c>
      <c r="U124" s="219" t="s">
        <v>572</v>
      </c>
      <c r="V124" s="219" t="s">
        <v>573</v>
      </c>
      <c r="W124" s="132" t="s">
        <v>569</v>
      </c>
      <c r="X124" s="132" t="s">
        <v>574</v>
      </c>
      <c r="Y124" s="132" t="s">
        <v>571</v>
      </c>
      <c r="Z124" s="219" t="s">
        <v>569</v>
      </c>
      <c r="AA124" s="219" t="s">
        <v>572</v>
      </c>
      <c r="AB124" s="219" t="s">
        <v>573</v>
      </c>
      <c r="AC124" s="390"/>
      <c r="AD124" s="390"/>
      <c r="AE124" s="390"/>
      <c r="AF124" s="390"/>
      <c r="AG124" s="390"/>
      <c r="AH124" s="390"/>
    </row>
    <row r="125" spans="1:34" s="117" customFormat="1">
      <c r="A125"/>
      <c r="B125" s="118" t="s">
        <v>575</v>
      </c>
      <c r="C125" s="421">
        <v>3423907030.8299999</v>
      </c>
      <c r="D125" s="394">
        <v>563688.62881190958</v>
      </c>
      <c r="E125" s="422">
        <f>D125/C125*1000000</f>
        <v>164.63315847546951</v>
      </c>
      <c r="F125" s="195">
        <v>433641.5305377167</v>
      </c>
      <c r="G125" s="215">
        <v>132.09209005331397</v>
      </c>
      <c r="H125" s="421">
        <v>1053086389.5999999</v>
      </c>
      <c r="I125" s="394">
        <v>186131.8108861825</v>
      </c>
      <c r="J125" s="422">
        <f>I125/H125*1000000</f>
        <v>176.74885244398806</v>
      </c>
      <c r="K125" s="195">
        <v>167199.59150640268</v>
      </c>
      <c r="L125" s="215">
        <v>137.94116470903188</v>
      </c>
      <c r="M125" s="421" vm="45">
        <v>280839291.31999999</v>
      </c>
      <c r="N125" s="394" vm="46">
        <v>15408.25942066581</v>
      </c>
      <c r="O125" s="422">
        <f>N125/M125*1000000</f>
        <v>54.865041669361702</v>
      </c>
      <c r="P125" s="195">
        <v>33344.785890695166</v>
      </c>
      <c r="Q125" s="196">
        <v>140.43939281962071</v>
      </c>
      <c r="R125" s="421">
        <v>41887032.32</v>
      </c>
      <c r="S125" s="248">
        <v>4298.0203623211501</v>
      </c>
      <c r="T125" s="248">
        <f>S125/R125*1000000</f>
        <v>102.60980843632014</v>
      </c>
      <c r="U125" s="195">
        <v>4359.2314019475143</v>
      </c>
      <c r="V125" s="196">
        <v>110.02982624668718</v>
      </c>
      <c r="W125" s="421">
        <v>4799719744.0699997</v>
      </c>
      <c r="X125" s="394">
        <v>769526.71948107902</v>
      </c>
      <c r="Y125" s="394">
        <f>X125/W125*1000000</f>
        <v>160.32742754028934</v>
      </c>
      <c r="Z125" s="325">
        <f>4772031315.1</f>
        <v>4772031315.1000004</v>
      </c>
      <c r="AA125" s="195">
        <v>638545.13933676202</v>
      </c>
      <c r="AB125" s="216">
        <v>133.80992226858029</v>
      </c>
      <c r="AC125" s="390"/>
      <c r="AD125" s="390"/>
      <c r="AE125" s="390"/>
      <c r="AF125" s="390"/>
      <c r="AG125" s="390"/>
      <c r="AH125" s="390"/>
    </row>
    <row r="126" spans="1:34" s="117" customFormat="1">
      <c r="A126"/>
      <c r="B126" s="118" t="s">
        <v>576</v>
      </c>
      <c r="C126" s="421">
        <v>263510509.24000001</v>
      </c>
      <c r="D126" s="423">
        <v>0</v>
      </c>
      <c r="E126" s="422">
        <f>D126/C126*1000000</f>
        <v>0</v>
      </c>
      <c r="F126" s="196">
        <v>0</v>
      </c>
      <c r="G126" s="196">
        <v>0</v>
      </c>
      <c r="H126" s="421">
        <v>22796030.969999999</v>
      </c>
      <c r="I126" s="423">
        <v>0</v>
      </c>
      <c r="J126" s="422">
        <f>I126/H126*1000000</f>
        <v>0</v>
      </c>
      <c r="K126" s="196">
        <v>0</v>
      </c>
      <c r="L126" s="196">
        <v>0</v>
      </c>
      <c r="M126" s="424">
        <v>0</v>
      </c>
      <c r="N126" s="424">
        <v>0</v>
      </c>
      <c r="O126" s="424">
        <v>0</v>
      </c>
      <c r="P126" s="196">
        <v>0</v>
      </c>
      <c r="Q126" s="196">
        <v>0</v>
      </c>
      <c r="R126" s="421" vm="43">
        <v>14440474.279999999</v>
      </c>
      <c r="S126" s="424">
        <v>0</v>
      </c>
      <c r="T126" s="424">
        <v>0</v>
      </c>
      <c r="U126" s="196">
        <v>0</v>
      </c>
      <c r="V126" s="196">
        <v>0</v>
      </c>
      <c r="W126" s="421">
        <v>300747014.49000001</v>
      </c>
      <c r="X126" s="424">
        <v>0</v>
      </c>
      <c r="Y126" s="424">
        <v>0</v>
      </c>
      <c r="Z126" s="325">
        <v>216456098.54622725</v>
      </c>
      <c r="AA126" s="196">
        <v>0</v>
      </c>
      <c r="AB126" s="196">
        <v>0</v>
      </c>
      <c r="AC126" s="390"/>
      <c r="AD126" s="390"/>
      <c r="AE126" s="390"/>
      <c r="AF126" s="390"/>
      <c r="AG126" s="390"/>
      <c r="AH126" s="390"/>
    </row>
    <row r="127" spans="1:34" s="117" customFormat="1">
      <c r="A127"/>
      <c r="B127" s="118" t="s">
        <v>577</v>
      </c>
      <c r="C127" s="421">
        <v>214625345.27000001</v>
      </c>
      <c r="D127" s="422">
        <v>3384.1802439429503</v>
      </c>
      <c r="E127" s="422">
        <f>D127/C127*1000000</f>
        <v>15.76784996984224</v>
      </c>
      <c r="F127" s="195">
        <v>4947.679942719159</v>
      </c>
      <c r="G127" s="215">
        <v>62.827529334879387</v>
      </c>
      <c r="H127" s="421">
        <v>22585616.350000001</v>
      </c>
      <c r="I127" s="394">
        <v>388.164203090608</v>
      </c>
      <c r="J127" s="422">
        <f>I127/H127*1000000</f>
        <v>17.18634537465735</v>
      </c>
      <c r="K127" s="195">
        <v>293.70697042314299</v>
      </c>
      <c r="L127" s="215">
        <v>20.824423340319054</v>
      </c>
      <c r="M127" s="421" vm="44">
        <v>25155140.170000002</v>
      </c>
      <c r="N127" s="394">
        <v>1.5211492485452092</v>
      </c>
      <c r="O127" s="425">
        <f>N127/M127*1000000</f>
        <v>6.0470712477258638E-2</v>
      </c>
      <c r="P127" s="195">
        <v>1.3311497167954571</v>
      </c>
      <c r="Q127" s="198">
        <v>8.3884627940910408E-2</v>
      </c>
      <c r="R127" s="424">
        <v>0</v>
      </c>
      <c r="S127" s="424">
        <v>0</v>
      </c>
      <c r="T127" s="424">
        <v>0</v>
      </c>
      <c r="U127" s="196">
        <v>0</v>
      </c>
      <c r="V127" s="196">
        <v>0</v>
      </c>
      <c r="W127" s="421">
        <v>262366101.79000002</v>
      </c>
      <c r="X127" s="394">
        <v>3773.8655962821031</v>
      </c>
      <c r="Y127" s="422">
        <f>X127/W127*1000000</f>
        <v>14.383967938444792</v>
      </c>
      <c r="Z127" s="325">
        <v>108722973.56999999</v>
      </c>
      <c r="AA127" s="195">
        <v>5242.7180628590995</v>
      </c>
      <c r="AB127" s="216">
        <v>48.22088552870234</v>
      </c>
      <c r="AC127" s="390"/>
      <c r="AD127" s="390"/>
      <c r="AE127" s="390"/>
      <c r="AF127" s="390"/>
      <c r="AG127" s="390"/>
      <c r="AH127" s="390"/>
    </row>
    <row r="128" spans="1:34" s="117" customFormat="1">
      <c r="A128"/>
      <c r="B128" s="118" t="s">
        <v>578</v>
      </c>
      <c r="C128" s="421">
        <v>1139122</v>
      </c>
      <c r="D128" s="422">
        <v>159</v>
      </c>
      <c r="E128" s="422">
        <f>D128/C128*1000000</f>
        <v>139.58118621183684</v>
      </c>
      <c r="F128" s="197" t="s">
        <v>508</v>
      </c>
      <c r="G128" s="197" t="s">
        <v>508</v>
      </c>
      <c r="H128" s="421">
        <v>299469</v>
      </c>
      <c r="I128" s="394">
        <v>46</v>
      </c>
      <c r="J128" s="422">
        <f>I128/H128*1000000</f>
        <v>153.60521456311002</v>
      </c>
      <c r="K128" s="197" t="s">
        <v>508</v>
      </c>
      <c r="L128" s="197" t="s">
        <v>508</v>
      </c>
      <c r="M128" s="421">
        <v>48916</v>
      </c>
      <c r="N128" s="394">
        <v>6</v>
      </c>
      <c r="O128" s="425">
        <f>N128/M128*1000000</f>
        <v>122.6592525962875</v>
      </c>
      <c r="P128" s="197" t="s">
        <v>508</v>
      </c>
      <c r="Q128" s="197" t="s">
        <v>508</v>
      </c>
      <c r="R128" s="424">
        <v>0</v>
      </c>
      <c r="S128" s="424">
        <v>0</v>
      </c>
      <c r="T128" s="424">
        <v>0</v>
      </c>
      <c r="U128" s="197" t="s">
        <v>508</v>
      </c>
      <c r="V128" s="197" t="s">
        <v>508</v>
      </c>
      <c r="W128" s="421">
        <v>1487506</v>
      </c>
      <c r="X128" s="394">
        <v>211</v>
      </c>
      <c r="Y128" s="422">
        <f>X128/W128*1000000</f>
        <v>141.84816733512335</v>
      </c>
      <c r="Z128" s="326" t="s">
        <v>508</v>
      </c>
      <c r="AA128" s="197" t="s">
        <v>508</v>
      </c>
      <c r="AB128" s="197" t="s">
        <v>508</v>
      </c>
      <c r="AC128" s="390"/>
      <c r="AD128" s="390"/>
      <c r="AE128" s="390"/>
      <c r="AF128" s="390"/>
      <c r="AG128" s="390"/>
      <c r="AH128" s="390"/>
    </row>
    <row r="129" spans="1:29" s="117" customFormat="1">
      <c r="A129"/>
      <c r="B129" s="118" t="s">
        <v>579</v>
      </c>
      <c r="C129" s="421">
        <f>4392553057.11-SUM(C125:C128)</f>
        <v>489371049.76999998</v>
      </c>
      <c r="D129" s="426" t="s">
        <v>508</v>
      </c>
      <c r="E129" s="426" t="s">
        <v>508</v>
      </c>
      <c r="F129" s="197" t="s">
        <v>508</v>
      </c>
      <c r="G129" s="197" t="s">
        <v>508</v>
      </c>
      <c r="H129" s="421">
        <f>1151830415.19-SUM(H125:H128)</f>
        <v>53062909.270000219</v>
      </c>
      <c r="I129" s="426" t="s">
        <v>508</v>
      </c>
      <c r="J129" s="426" t="s">
        <v>508</v>
      </c>
      <c r="K129" s="197" t="s">
        <v>508</v>
      </c>
      <c r="L129" s="197" t="s">
        <v>508</v>
      </c>
      <c r="M129" s="421">
        <f>492986474.72-SUM(M125:M128)</f>
        <v>186943127.23000002</v>
      </c>
      <c r="N129" s="426" t="s">
        <v>508</v>
      </c>
      <c r="O129" s="426" t="s">
        <v>508</v>
      </c>
      <c r="P129" s="197" t="s">
        <v>508</v>
      </c>
      <c r="Q129" s="197" t="s">
        <v>508</v>
      </c>
      <c r="R129" s="421">
        <f>56336568.96-SUM(R125:R128)</f>
        <v>9062.359999999404</v>
      </c>
      <c r="S129" s="426" t="s">
        <v>508</v>
      </c>
      <c r="T129" s="426" t="s">
        <v>508</v>
      </c>
      <c r="U129" s="197" t="s">
        <v>508</v>
      </c>
      <c r="V129" s="197" t="s">
        <v>508</v>
      </c>
      <c r="W129" s="421">
        <f>6093706515.98-SUM(W125:W128)</f>
        <v>729386149.63000011</v>
      </c>
      <c r="X129" s="426" t="s">
        <v>508</v>
      </c>
      <c r="Y129" s="426" t="s">
        <v>508</v>
      </c>
      <c r="Z129" s="325">
        <v>812435376.89813709</v>
      </c>
      <c r="AA129" s="197" t="s">
        <v>508</v>
      </c>
      <c r="AB129" s="197" t="s">
        <v>508</v>
      </c>
      <c r="AC129" s="390"/>
    </row>
    <row r="130" spans="1:29">
      <c r="B130" s="130"/>
      <c r="C130" s="302"/>
      <c r="D130" s="130"/>
      <c r="E130" s="130"/>
      <c r="F130" s="130"/>
      <c r="G130" s="131"/>
      <c r="H130" s="302"/>
      <c r="I130" s="390"/>
      <c r="J130" s="390"/>
      <c r="K130" s="131"/>
      <c r="L130" s="390"/>
      <c r="M130" s="302"/>
      <c r="N130" s="390"/>
      <c r="O130" s="131"/>
      <c r="P130" s="390"/>
      <c r="Q130" s="390"/>
      <c r="R130" s="302"/>
      <c r="S130" s="131"/>
      <c r="T130" s="390"/>
      <c r="U130" s="427"/>
      <c r="W130" s="302"/>
    </row>
    <row r="131" spans="1:29">
      <c r="B131" s="155" t="s">
        <v>516</v>
      </c>
      <c r="C131" s="486" t="s">
        <v>580</v>
      </c>
      <c r="D131" s="486"/>
      <c r="E131" s="486"/>
      <c r="F131" s="486"/>
      <c r="G131" s="486"/>
      <c r="H131" s="486"/>
      <c r="I131" s="486"/>
      <c r="J131" s="486"/>
      <c r="K131" s="486"/>
      <c r="L131" s="486"/>
      <c r="M131" s="486"/>
      <c r="N131" s="486"/>
      <c r="O131" s="486"/>
      <c r="P131" s="486"/>
      <c r="Q131" s="486"/>
      <c r="R131" s="486"/>
      <c r="S131" s="486"/>
      <c r="T131" s="486"/>
      <c r="U131" s="486"/>
      <c r="Z131" s="327"/>
    </row>
    <row r="132" spans="1:29" ht="22.15" customHeight="1">
      <c r="B132" s="155" t="s">
        <v>518</v>
      </c>
      <c r="C132" s="487" t="s">
        <v>475</v>
      </c>
      <c r="D132" s="487"/>
      <c r="E132" s="487"/>
      <c r="F132" s="487"/>
      <c r="G132" s="487"/>
      <c r="H132" s="487"/>
      <c r="I132" s="487"/>
      <c r="J132" s="487"/>
      <c r="K132" s="487"/>
      <c r="L132" s="487"/>
      <c r="M132" s="487"/>
      <c r="N132" s="487"/>
      <c r="O132" s="487"/>
      <c r="P132" s="487"/>
      <c r="Q132" s="487"/>
      <c r="R132" s="487"/>
      <c r="S132" s="487"/>
      <c r="T132" s="487"/>
      <c r="U132" s="487"/>
    </row>
    <row r="133" spans="1:29" ht="120.75" customHeight="1">
      <c r="B133" s="155" t="s">
        <v>520</v>
      </c>
      <c r="C133" s="489" t="s">
        <v>581</v>
      </c>
      <c r="D133" s="489"/>
      <c r="E133" s="489"/>
      <c r="F133" s="489"/>
      <c r="G133" s="489"/>
      <c r="H133" s="489"/>
      <c r="I133" s="489"/>
      <c r="J133" s="489"/>
      <c r="K133" s="489"/>
      <c r="L133" s="489"/>
      <c r="M133" s="489"/>
      <c r="N133" s="489"/>
      <c r="O133" s="489"/>
      <c r="P133" s="489"/>
      <c r="Q133" s="489"/>
      <c r="R133" s="489"/>
      <c r="S133" s="489"/>
      <c r="T133" s="489"/>
      <c r="U133" s="489"/>
    </row>
    <row r="134" spans="1:29">
      <c r="B134"/>
      <c r="C134"/>
      <c r="D134"/>
      <c r="E134"/>
      <c r="F134"/>
      <c r="G134"/>
      <c r="H134"/>
      <c r="I134"/>
      <c r="J134"/>
      <c r="K134"/>
      <c r="L134"/>
      <c r="M134"/>
      <c r="N134"/>
      <c r="O134"/>
      <c r="P134"/>
      <c r="Q134"/>
      <c r="R134"/>
      <c r="S134"/>
      <c r="T134"/>
      <c r="U134"/>
    </row>
    <row r="135" spans="1:29" s="117" customFormat="1">
      <c r="A135"/>
      <c r="B135" s="471" t="s">
        <v>178</v>
      </c>
      <c r="C135" s="471"/>
      <c r="D135" s="471"/>
      <c r="E135" s="471"/>
      <c r="F135" s="471"/>
      <c r="G135" s="471"/>
      <c r="H135" s="471"/>
      <c r="I135" s="471"/>
      <c r="J135" s="471"/>
      <c r="K135" s="471"/>
      <c r="L135" s="471"/>
      <c r="M135" s="471"/>
      <c r="N135" s="471"/>
      <c r="O135" s="471"/>
      <c r="P135" s="471"/>
      <c r="Q135" s="471"/>
      <c r="R135" s="471"/>
      <c r="S135" s="471"/>
      <c r="T135" s="471"/>
      <c r="U135" s="471"/>
      <c r="V135" s="471"/>
      <c r="W135" s="471"/>
      <c r="X135" s="471"/>
      <c r="Y135" s="471"/>
      <c r="Z135" s="471"/>
      <c r="AA135" s="390"/>
      <c r="AB135"/>
      <c r="AC135" s="390"/>
    </row>
    <row r="136" spans="1:29" s="117" customFormat="1">
      <c r="A136"/>
      <c r="B136" s="299" t="s">
        <v>27</v>
      </c>
      <c r="C136" s="480" t="s">
        <v>445</v>
      </c>
      <c r="D136" s="480"/>
      <c r="E136" s="480"/>
      <c r="F136" s="480"/>
      <c r="G136" s="480" t="s">
        <v>446</v>
      </c>
      <c r="H136" s="480"/>
      <c r="I136" s="480"/>
      <c r="J136" s="480"/>
      <c r="K136" s="485" t="s">
        <v>447</v>
      </c>
      <c r="L136" s="485"/>
      <c r="M136" s="485"/>
      <c r="N136" s="485"/>
      <c r="O136" s="475" t="s">
        <v>448</v>
      </c>
      <c r="P136" s="475"/>
      <c r="Q136" s="475"/>
      <c r="R136" s="475"/>
      <c r="S136" s="475" t="s">
        <v>582</v>
      </c>
      <c r="T136" s="475"/>
      <c r="U136" s="475"/>
      <c r="V136" s="475"/>
      <c r="W136" s="488" t="s">
        <v>583</v>
      </c>
      <c r="X136" s="488"/>
      <c r="Y136" s="488"/>
      <c r="Z136" s="488"/>
      <c r="AA136" s="390"/>
      <c r="AB136" s="390"/>
      <c r="AC136" s="390"/>
    </row>
    <row r="137" spans="1:29" s="242" customFormat="1" ht="37.5">
      <c r="A137" s="397"/>
      <c r="B137" s="300" t="s">
        <v>584</v>
      </c>
      <c r="C137" s="132" t="s">
        <v>569</v>
      </c>
      <c r="D137" s="132" t="s">
        <v>585</v>
      </c>
      <c r="E137" s="132" t="s">
        <v>586</v>
      </c>
      <c r="F137" s="132" t="s">
        <v>587</v>
      </c>
      <c r="G137" s="133" t="s">
        <v>588</v>
      </c>
      <c r="H137" s="133" t="s">
        <v>585</v>
      </c>
      <c r="I137" s="133" t="s">
        <v>586</v>
      </c>
      <c r="J137" s="133" t="s">
        <v>587</v>
      </c>
      <c r="K137" s="134" t="s">
        <v>588</v>
      </c>
      <c r="L137" s="134" t="s">
        <v>585</v>
      </c>
      <c r="M137" s="134" t="s">
        <v>586</v>
      </c>
      <c r="N137" s="134" t="s">
        <v>587</v>
      </c>
      <c r="O137" s="135" t="s">
        <v>588</v>
      </c>
      <c r="P137" s="135" t="s">
        <v>585</v>
      </c>
      <c r="Q137" s="135" t="s">
        <v>586</v>
      </c>
      <c r="R137" s="241" t="s">
        <v>587</v>
      </c>
      <c r="S137" s="135" t="s">
        <v>588</v>
      </c>
      <c r="T137" s="135" t="s">
        <v>585</v>
      </c>
      <c r="U137" s="135" t="s">
        <v>586</v>
      </c>
      <c r="V137" s="241" t="s">
        <v>587</v>
      </c>
      <c r="W137" s="217" t="s">
        <v>588</v>
      </c>
      <c r="X137" s="217" t="s">
        <v>585</v>
      </c>
      <c r="Y137" s="217" t="s">
        <v>586</v>
      </c>
      <c r="Z137" s="218" t="s">
        <v>587</v>
      </c>
      <c r="AA137" s="397"/>
      <c r="AB137" s="397"/>
      <c r="AC137" s="397"/>
    </row>
    <row r="138" spans="1:29">
      <c r="B138" s="400" t="s">
        <v>589</v>
      </c>
      <c r="C138" s="428">
        <v>489829389.43000001</v>
      </c>
      <c r="D138" s="394">
        <v>236385.08</v>
      </c>
      <c r="E138" s="394">
        <f t="shared" ref="E138:E160" si="2">IFERROR(D138/C138*1000000,0)</f>
        <v>482.58655993482614</v>
      </c>
      <c r="F138" s="429">
        <v>4.1667474191</v>
      </c>
      <c r="G138" s="430">
        <v>332254763.45999998</v>
      </c>
      <c r="H138" s="394">
        <v>114832.73</v>
      </c>
      <c r="I138" s="394">
        <f t="shared" ref="I138:I160" si="3">IFERROR(H138/G138*1000000,0)</f>
        <v>345.6165046489233</v>
      </c>
      <c r="J138" s="429">
        <v>4.3067422289000001</v>
      </c>
      <c r="K138" s="430">
        <v>24607125.460000001</v>
      </c>
      <c r="L138" s="394">
        <v>6129.82</v>
      </c>
      <c r="M138" s="249">
        <f t="shared" ref="M138:M160" si="4">IFERROR(L138/K138*1000000,0)</f>
        <v>249.10752009470997</v>
      </c>
      <c r="N138" s="429">
        <v>4.2939576347999999</v>
      </c>
      <c r="O138" s="430">
        <v>3411168.18</v>
      </c>
      <c r="P138" s="394">
        <v>1076.58</v>
      </c>
      <c r="Q138" s="249">
        <f t="shared" ref="Q138:Q160" si="5">IFERROR(P138/O138*1000000,0)</f>
        <v>315.60449183129987</v>
      </c>
      <c r="R138" s="429">
        <v>4.0844368657999999</v>
      </c>
      <c r="S138" s="430">
        <v>850102446.52999997</v>
      </c>
      <c r="T138" s="401">
        <v>358424.21</v>
      </c>
      <c r="U138" s="380">
        <f t="shared" ref="U138:U160" si="6">IFERROR(T138/S138*1000000,0)</f>
        <v>421.6247247176359</v>
      </c>
      <c r="V138" s="429">
        <v>4.2248150617000002</v>
      </c>
      <c r="W138" s="430">
        <v>874616766.00000024</v>
      </c>
      <c r="X138" s="394">
        <v>295455.05678625905</v>
      </c>
      <c r="Y138" s="431">
        <f>X138/W138*1000000</f>
        <v>337.81087702846412</v>
      </c>
      <c r="Z138" s="429">
        <v>4.4516382775813383</v>
      </c>
    </row>
    <row r="139" spans="1:29">
      <c r="B139" s="400" t="s">
        <v>590</v>
      </c>
      <c r="C139" s="428">
        <v>12488303.16</v>
      </c>
      <c r="D139" s="394">
        <v>3335.64</v>
      </c>
      <c r="E139" s="394">
        <f t="shared" si="2"/>
        <v>267.10113914306987</v>
      </c>
      <c r="F139" s="429">
        <v>4.065767557</v>
      </c>
      <c r="G139" s="430">
        <v>2918956.07</v>
      </c>
      <c r="H139" s="394">
        <v>1338.39</v>
      </c>
      <c r="I139" s="394">
        <f t="shared" si="3"/>
        <v>458.51666414424665</v>
      </c>
      <c r="J139" s="429">
        <v>4.2737022041000001</v>
      </c>
      <c r="K139" s="432">
        <v>0</v>
      </c>
      <c r="L139" s="433">
        <v>0</v>
      </c>
      <c r="M139" s="250">
        <f t="shared" si="4"/>
        <v>0</v>
      </c>
      <c r="N139" s="434">
        <v>0</v>
      </c>
      <c r="O139" s="432">
        <v>0</v>
      </c>
      <c r="P139" s="433">
        <v>0</v>
      </c>
      <c r="Q139" s="250">
        <f t="shared" si="5"/>
        <v>0</v>
      </c>
      <c r="R139" s="434">
        <v>0</v>
      </c>
      <c r="S139" s="430">
        <v>15407259.23</v>
      </c>
      <c r="T139" s="401">
        <v>4674.03</v>
      </c>
      <c r="U139" s="380">
        <f t="shared" si="6"/>
        <v>303.36544158996406</v>
      </c>
      <c r="V139" s="429">
        <v>4.1051614615999998</v>
      </c>
      <c r="W139" s="430">
        <v>20550386.560000002</v>
      </c>
      <c r="X139" s="394">
        <v>3761.7147852162234</v>
      </c>
      <c r="Y139" s="401">
        <f t="shared" ref="Y139:Y160" si="7">X139/W139*1000000</f>
        <v>183.0483710967344</v>
      </c>
      <c r="Z139" s="429">
        <v>4.611774009374157</v>
      </c>
    </row>
    <row r="140" spans="1:29" ht="17.25" customHeight="1">
      <c r="B140" s="400" t="s">
        <v>591</v>
      </c>
      <c r="C140" s="428">
        <v>921728407.07000005</v>
      </c>
      <c r="D140" s="394">
        <v>194268.54</v>
      </c>
      <c r="E140" s="394">
        <f t="shared" si="2"/>
        <v>210.76549069106255</v>
      </c>
      <c r="F140" s="429">
        <v>4.1123357428</v>
      </c>
      <c r="G140" s="430">
        <v>230383012.34</v>
      </c>
      <c r="H140" s="394">
        <v>57733.34</v>
      </c>
      <c r="I140" s="394">
        <f t="shared" si="3"/>
        <v>250.59720946263585</v>
      </c>
      <c r="J140" s="429">
        <v>4.2995855031000003</v>
      </c>
      <c r="K140" s="430">
        <v>70171633.569999993</v>
      </c>
      <c r="L140" s="394">
        <v>5406.58</v>
      </c>
      <c r="M140" s="249">
        <f t="shared" si="4"/>
        <v>77.047942664846829</v>
      </c>
      <c r="N140" s="429">
        <v>4.2717960053999997</v>
      </c>
      <c r="O140" s="430">
        <v>15161909.550000001</v>
      </c>
      <c r="P140" s="394">
        <v>2225.5300000000002</v>
      </c>
      <c r="Q140" s="249">
        <f t="shared" si="5"/>
        <v>146.78428153530305</v>
      </c>
      <c r="R140" s="429">
        <v>4.0269737613999999</v>
      </c>
      <c r="S140" s="430">
        <v>1237444962.53</v>
      </c>
      <c r="T140" s="401">
        <v>259633.99</v>
      </c>
      <c r="U140" s="380">
        <f t="shared" si="6"/>
        <v>209.81457588963724</v>
      </c>
      <c r="V140" s="429">
        <v>4.1551938108000002</v>
      </c>
      <c r="W140" s="430">
        <v>1245267646.8400002</v>
      </c>
      <c r="X140" s="394">
        <v>221290.68935291035</v>
      </c>
      <c r="Y140" s="401">
        <f t="shared" si="7"/>
        <v>177.70532295965381</v>
      </c>
      <c r="Z140" s="429">
        <v>4.4859262143648611</v>
      </c>
    </row>
    <row r="141" spans="1:29">
      <c r="B141" s="400" t="s">
        <v>592</v>
      </c>
      <c r="C141" s="428">
        <v>27033789.129999999</v>
      </c>
      <c r="D141" s="394">
        <v>21406.12</v>
      </c>
      <c r="E141" s="394">
        <f t="shared" si="2"/>
        <v>791.82832628686708</v>
      </c>
      <c r="F141" s="429">
        <v>4.6181448556999998</v>
      </c>
      <c r="G141" s="430">
        <v>826426.53</v>
      </c>
      <c r="H141" s="394">
        <v>581.70000000000005</v>
      </c>
      <c r="I141" s="394">
        <f t="shared" si="3"/>
        <v>703.87382166930195</v>
      </c>
      <c r="J141" s="429">
        <v>4.7153531965999997</v>
      </c>
      <c r="K141" s="430">
        <v>1465459.35</v>
      </c>
      <c r="L141" s="394">
        <v>197.42</v>
      </c>
      <c r="M141" s="249">
        <f t="shared" si="4"/>
        <v>134.71543922388565</v>
      </c>
      <c r="N141" s="429">
        <v>4.0038383119000001</v>
      </c>
      <c r="O141" s="432">
        <v>0</v>
      </c>
      <c r="P141" s="433">
        <v>0</v>
      </c>
      <c r="Q141" s="250">
        <f t="shared" si="5"/>
        <v>0</v>
      </c>
      <c r="R141" s="434">
        <v>0</v>
      </c>
      <c r="S141" s="430">
        <v>29325675.010000002</v>
      </c>
      <c r="T141" s="401">
        <v>22185.25</v>
      </c>
      <c r="U141" s="380">
        <f t="shared" si="6"/>
        <v>756.51285068237542</v>
      </c>
      <c r="V141" s="429">
        <v>4.5901862250000001</v>
      </c>
      <c r="W141" s="430">
        <v>20360676.639999997</v>
      </c>
      <c r="X141" s="394">
        <v>29502.530944086102</v>
      </c>
      <c r="Y141" s="401">
        <f t="shared" si="7"/>
        <v>1448.9956039145713</v>
      </c>
      <c r="Z141" s="429">
        <v>4.8568759019395724</v>
      </c>
    </row>
    <row r="142" spans="1:29">
      <c r="B142" s="400" t="s">
        <v>593</v>
      </c>
      <c r="C142" s="428">
        <v>20750680.120000001</v>
      </c>
      <c r="D142" s="394">
        <v>11756.83</v>
      </c>
      <c r="E142" s="394">
        <f t="shared" si="2"/>
        <v>566.57564629259969</v>
      </c>
      <c r="F142" s="429">
        <v>4.0798997946000002</v>
      </c>
      <c r="G142" s="430">
        <v>872262.42</v>
      </c>
      <c r="H142" s="394">
        <v>73.650000000000006</v>
      </c>
      <c r="I142" s="394">
        <f t="shared" si="3"/>
        <v>84.435599094135</v>
      </c>
      <c r="J142" s="429">
        <v>4.0435908037999999</v>
      </c>
      <c r="K142" s="430">
        <v>2454674.52</v>
      </c>
      <c r="L142" s="394">
        <v>98.67</v>
      </c>
      <c r="M142" s="249">
        <f t="shared" si="4"/>
        <v>40.19677525311991</v>
      </c>
      <c r="N142" s="429">
        <v>4</v>
      </c>
      <c r="O142" s="432">
        <v>0</v>
      </c>
      <c r="P142" s="433">
        <v>0</v>
      </c>
      <c r="Q142" s="250">
        <f t="shared" si="5"/>
        <v>0</v>
      </c>
      <c r="R142" s="434">
        <v>0</v>
      </c>
      <c r="S142" s="430">
        <v>24077617.059999999</v>
      </c>
      <c r="T142" s="401">
        <v>11929.16</v>
      </c>
      <c r="U142" s="380">
        <f t="shared" si="6"/>
        <v>495.44603896113301</v>
      </c>
      <c r="V142" s="429">
        <v>4.0704387686999999</v>
      </c>
      <c r="W142" s="430">
        <v>20379869.84</v>
      </c>
      <c r="X142" s="394">
        <v>12059.945684908806</v>
      </c>
      <c r="Y142" s="401">
        <f t="shared" si="7"/>
        <v>591.75773837566408</v>
      </c>
      <c r="Z142" s="429">
        <v>4.2779768165585104</v>
      </c>
    </row>
    <row r="143" spans="1:29">
      <c r="B143" s="400" t="s">
        <v>594</v>
      </c>
      <c r="C143" s="428">
        <v>305031734.16000003</v>
      </c>
      <c r="D143" s="394">
        <v>14305.29</v>
      </c>
      <c r="E143" s="394">
        <f t="shared" si="2"/>
        <v>46.897710624745571</v>
      </c>
      <c r="F143" s="429">
        <v>4.1532356309000003</v>
      </c>
      <c r="G143" s="430">
        <v>37384832.030000001</v>
      </c>
      <c r="H143" s="394">
        <v>856.09</v>
      </c>
      <c r="I143" s="394">
        <f t="shared" si="3"/>
        <v>22.899394046040335</v>
      </c>
      <c r="J143" s="429">
        <v>4.2263828302000004</v>
      </c>
      <c r="K143" s="430">
        <v>14273380.050000001</v>
      </c>
      <c r="L143" s="394">
        <v>64.819999999999993</v>
      </c>
      <c r="M143" s="249">
        <f t="shared" si="4"/>
        <v>4.5413209606227776</v>
      </c>
      <c r="N143" s="429">
        <v>4.4790060928999997</v>
      </c>
      <c r="O143" s="430">
        <v>5402716.7800000003</v>
      </c>
      <c r="P143" s="394">
        <v>525.24</v>
      </c>
      <c r="Q143" s="249">
        <f t="shared" si="5"/>
        <v>97.217755693645671</v>
      </c>
      <c r="R143" s="429">
        <v>4</v>
      </c>
      <c r="S143" s="430">
        <v>362092663.01999998</v>
      </c>
      <c r="T143" s="401">
        <v>15751.44</v>
      </c>
      <c r="U143" s="380">
        <f t="shared" si="6"/>
        <v>43.501129983210895</v>
      </c>
      <c r="V143" s="429">
        <v>4.1713430197000001</v>
      </c>
      <c r="W143" s="430">
        <v>352728675.05000001</v>
      </c>
      <c r="X143" s="394">
        <v>10658.309570789534</v>
      </c>
      <c r="Y143" s="401">
        <f t="shared" si="7"/>
        <v>30.216736899200772</v>
      </c>
      <c r="Z143" s="429">
        <v>4.5097009771732193</v>
      </c>
    </row>
    <row r="144" spans="1:29">
      <c r="B144" s="400" t="s">
        <v>595</v>
      </c>
      <c r="C144" s="428">
        <v>1018050091.37</v>
      </c>
      <c r="D144" s="394">
        <v>42540.2</v>
      </c>
      <c r="E144" s="394">
        <f t="shared" si="2"/>
        <v>41.78595961103764</v>
      </c>
      <c r="F144" s="429">
        <v>4.1420781710999997</v>
      </c>
      <c r="G144" s="430">
        <v>287449878.74000001</v>
      </c>
      <c r="H144" s="394">
        <v>8213.89</v>
      </c>
      <c r="I144" s="394">
        <f t="shared" si="3"/>
        <v>28.575033797212029</v>
      </c>
      <c r="J144" s="429">
        <v>4.2585660486999997</v>
      </c>
      <c r="K144" s="430">
        <v>103381858.86</v>
      </c>
      <c r="L144" s="394">
        <v>2860.1</v>
      </c>
      <c r="M144" s="249">
        <f t="shared" si="4"/>
        <v>27.665395375344868</v>
      </c>
      <c r="N144" s="429">
        <v>4.3048035116000003</v>
      </c>
      <c r="O144" s="430">
        <v>8609204.9000000004</v>
      </c>
      <c r="P144" s="394">
        <v>207.74</v>
      </c>
      <c r="Q144" s="249">
        <f t="shared" si="5"/>
        <v>24.129986730830392</v>
      </c>
      <c r="R144" s="429">
        <v>4.3451081597999996</v>
      </c>
      <c r="S144" s="430">
        <v>1417491033.8699999</v>
      </c>
      <c r="T144" s="401">
        <v>53821.93</v>
      </c>
      <c r="U144" s="380">
        <f t="shared" si="6"/>
        <v>37.969855691472461</v>
      </c>
      <c r="V144" s="429">
        <v>4.1788016494000004</v>
      </c>
      <c r="W144" s="430">
        <v>1400945617.9000001</v>
      </c>
      <c r="X144" s="394">
        <v>40514.498202342838</v>
      </c>
      <c r="Y144" s="401">
        <f t="shared" si="7"/>
        <v>28.919393932702086</v>
      </c>
      <c r="Z144" s="429">
        <v>4.5667923164928155</v>
      </c>
    </row>
    <row r="145" spans="2:26">
      <c r="B145" s="400" t="s">
        <v>596</v>
      </c>
      <c r="C145" s="428">
        <v>182852896.62</v>
      </c>
      <c r="D145" s="394">
        <v>25542.38</v>
      </c>
      <c r="E145" s="394">
        <f t="shared" si="2"/>
        <v>139.68813440829155</v>
      </c>
      <c r="F145" s="429">
        <v>4.1278355940000004</v>
      </c>
      <c r="G145" s="430">
        <v>41711211.840000004</v>
      </c>
      <c r="H145" s="394">
        <v>754.57</v>
      </c>
      <c r="I145" s="394">
        <f t="shared" si="3"/>
        <v>18.090339904159446</v>
      </c>
      <c r="J145" s="429">
        <v>4.2374601258000002</v>
      </c>
      <c r="K145" s="430">
        <v>11871763.390000001</v>
      </c>
      <c r="L145" s="394">
        <v>140.69999999999999</v>
      </c>
      <c r="M145" s="249">
        <f t="shared" si="4"/>
        <v>11.851651298788225</v>
      </c>
      <c r="N145" s="429">
        <v>4.2462153458999996</v>
      </c>
      <c r="O145" s="430">
        <v>266772.78000000003</v>
      </c>
      <c r="P145" s="394">
        <v>10.29</v>
      </c>
      <c r="Q145" s="249">
        <f t="shared" si="5"/>
        <v>38.572151176742992</v>
      </c>
      <c r="R145" s="429">
        <v>4</v>
      </c>
      <c r="S145" s="430">
        <v>236702644.63</v>
      </c>
      <c r="T145" s="401">
        <v>26447.94</v>
      </c>
      <c r="U145" s="380">
        <f t="shared" si="6"/>
        <v>111.73487326828098</v>
      </c>
      <c r="V145" s="429">
        <v>4.1529466164000004</v>
      </c>
      <c r="W145" s="430">
        <v>232854693.50999999</v>
      </c>
      <c r="X145" s="394">
        <v>9905.591868989728</v>
      </c>
      <c r="Y145" s="401">
        <f t="shared" si="7"/>
        <v>42.539799046671696</v>
      </c>
      <c r="Z145" s="429">
        <v>4.4337490987514165</v>
      </c>
    </row>
    <row r="146" spans="2:26">
      <c r="B146" s="400" t="s">
        <v>597</v>
      </c>
      <c r="C146" s="428">
        <v>125334096.61</v>
      </c>
      <c r="D146" s="394">
        <v>2146.69</v>
      </c>
      <c r="E146" s="394">
        <f t="shared" si="2"/>
        <v>17.127741437191027</v>
      </c>
      <c r="F146" s="429">
        <v>4.2162109589999996</v>
      </c>
      <c r="G146" s="430">
        <v>26213812.57</v>
      </c>
      <c r="H146" s="394">
        <v>148.58000000000001</v>
      </c>
      <c r="I146" s="394">
        <f t="shared" si="3"/>
        <v>5.6680042097363641</v>
      </c>
      <c r="J146" s="429">
        <v>4.3005530706000004</v>
      </c>
      <c r="K146" s="430">
        <v>4889280.18</v>
      </c>
      <c r="L146" s="394">
        <v>93.59</v>
      </c>
      <c r="M146" s="249">
        <f t="shared" si="4"/>
        <v>19.141877035977107</v>
      </c>
      <c r="N146" s="429">
        <v>4.7397233859999996</v>
      </c>
      <c r="O146" s="430">
        <v>71309.740000000005</v>
      </c>
      <c r="P146" s="394">
        <v>1.86</v>
      </c>
      <c r="Q146" s="249">
        <f t="shared" si="5"/>
        <v>26.083393376556977</v>
      </c>
      <c r="R146" s="429">
        <v>4</v>
      </c>
      <c r="S146" s="430">
        <v>156508499.09999999</v>
      </c>
      <c r="T146" s="401">
        <v>2390.7199999999998</v>
      </c>
      <c r="U146" s="380">
        <f t="shared" si="6"/>
        <v>15.275336571162608</v>
      </c>
      <c r="V146" s="429">
        <v>4.2465933938999996</v>
      </c>
      <c r="W146" s="430">
        <v>154507394.47999999</v>
      </c>
      <c r="X146" s="394">
        <v>1609.2355901105786</v>
      </c>
      <c r="Y146" s="401">
        <f t="shared" si="7"/>
        <v>10.415265855246068</v>
      </c>
      <c r="Z146" s="429">
        <v>4.576566329073211</v>
      </c>
    </row>
    <row r="147" spans="2:26">
      <c r="B147" s="400" t="s">
        <v>598</v>
      </c>
      <c r="C147" s="428">
        <v>52772078.890000001</v>
      </c>
      <c r="D147" s="394">
        <v>2330.15</v>
      </c>
      <c r="E147" s="394">
        <f t="shared" si="2"/>
        <v>44.154978333467739</v>
      </c>
      <c r="F147" s="429">
        <v>4.2992322790999999</v>
      </c>
      <c r="G147" s="430">
        <v>3512416.89</v>
      </c>
      <c r="H147" s="394">
        <v>86.44</v>
      </c>
      <c r="I147" s="394">
        <f t="shared" si="3"/>
        <v>24.6098349675115</v>
      </c>
      <c r="J147" s="429">
        <v>4.2236645149000003</v>
      </c>
      <c r="K147" s="430">
        <v>3883833.29</v>
      </c>
      <c r="L147" s="394">
        <v>11.6</v>
      </c>
      <c r="M147" s="249">
        <f t="shared" si="4"/>
        <v>2.986739938057434</v>
      </c>
      <c r="N147" s="429">
        <v>4.0714680700999999</v>
      </c>
      <c r="O147" s="432">
        <v>0</v>
      </c>
      <c r="P147" s="433">
        <v>0</v>
      </c>
      <c r="Q147" s="250">
        <f t="shared" si="5"/>
        <v>0</v>
      </c>
      <c r="R147" s="434">
        <v>0</v>
      </c>
      <c r="S147" s="430">
        <v>60168329.07</v>
      </c>
      <c r="T147" s="401">
        <v>2428.19</v>
      </c>
      <c r="U147" s="380">
        <f t="shared" si="6"/>
        <v>40.356613479743423</v>
      </c>
      <c r="V147" s="429">
        <v>4.2801188398000001</v>
      </c>
      <c r="W147" s="430">
        <v>62044039.57</v>
      </c>
      <c r="X147" s="394">
        <v>2377.7458110057573</v>
      </c>
      <c r="Y147" s="401">
        <f t="shared" si="7"/>
        <v>38.32351709342057</v>
      </c>
      <c r="Z147" s="429">
        <v>4.594273931154996</v>
      </c>
    </row>
    <row r="148" spans="2:26">
      <c r="B148" s="400" t="s">
        <v>599</v>
      </c>
      <c r="C148" s="428">
        <v>14689194.880000001</v>
      </c>
      <c r="D148" s="394">
        <v>269.86</v>
      </c>
      <c r="E148" s="394">
        <f t="shared" si="2"/>
        <v>18.371326829316324</v>
      </c>
      <c r="F148" s="429">
        <v>4.0595279140000002</v>
      </c>
      <c r="G148" s="430">
        <v>816283.99</v>
      </c>
      <c r="H148" s="394">
        <v>0.01</v>
      </c>
      <c r="I148" s="394">
        <f t="shared" si="3"/>
        <v>1.2250638408331396E-2</v>
      </c>
      <c r="J148" s="429">
        <v>4</v>
      </c>
      <c r="K148" s="430">
        <v>151579.23000000001</v>
      </c>
      <c r="L148" s="394">
        <v>1.5</v>
      </c>
      <c r="M148" s="249">
        <f t="shared" si="4"/>
        <v>9.8958148817618348</v>
      </c>
      <c r="N148" s="429">
        <v>4.5812585933000003</v>
      </c>
      <c r="O148" s="432">
        <v>0</v>
      </c>
      <c r="P148" s="433">
        <v>0</v>
      </c>
      <c r="Q148" s="250">
        <f t="shared" si="5"/>
        <v>0</v>
      </c>
      <c r="R148" s="434">
        <v>0</v>
      </c>
      <c r="S148" s="430">
        <v>15657058.1</v>
      </c>
      <c r="T148" s="401">
        <v>271.36</v>
      </c>
      <c r="U148" s="380">
        <f t="shared" si="6"/>
        <v>17.331480682185116</v>
      </c>
      <c r="V148" s="429">
        <v>4.0614753967999997</v>
      </c>
      <c r="W148" s="430">
        <v>16532678.420000002</v>
      </c>
      <c r="X148" s="394">
        <v>474.43449573307549</v>
      </c>
      <c r="Y148" s="401">
        <f t="shared" si="7"/>
        <v>28.696771550285526</v>
      </c>
      <c r="Z148" s="429">
        <v>4.9886984440601001</v>
      </c>
    </row>
    <row r="149" spans="2:26">
      <c r="B149" s="400" t="s">
        <v>600</v>
      </c>
      <c r="C149" s="428">
        <v>86697191.25</v>
      </c>
      <c r="D149" s="394">
        <v>1516.45</v>
      </c>
      <c r="E149" s="394">
        <f t="shared" si="2"/>
        <v>17.491339432521698</v>
      </c>
      <c r="F149" s="429">
        <v>4.3183894274999997</v>
      </c>
      <c r="G149" s="430">
        <v>49719251.359999999</v>
      </c>
      <c r="H149" s="394">
        <v>367.2</v>
      </c>
      <c r="I149" s="394">
        <f t="shared" si="3"/>
        <v>7.3854692087222125</v>
      </c>
      <c r="J149" s="429">
        <v>4.3622746306</v>
      </c>
      <c r="K149" s="430">
        <v>3711271.69</v>
      </c>
      <c r="L149" s="394">
        <v>39.78</v>
      </c>
      <c r="M149" s="249">
        <f t="shared" si="4"/>
        <v>10.718697881156741</v>
      </c>
      <c r="N149" s="429">
        <v>4.6792201651000003</v>
      </c>
      <c r="O149" s="430">
        <v>2642046.15</v>
      </c>
      <c r="P149" s="394">
        <v>74.739999999999995</v>
      </c>
      <c r="Q149" s="249">
        <f t="shared" si="5"/>
        <v>28.288680725732213</v>
      </c>
      <c r="R149" s="429">
        <v>4</v>
      </c>
      <c r="S149" s="430">
        <v>142769760.44999999</v>
      </c>
      <c r="T149" s="401">
        <v>1998.16</v>
      </c>
      <c r="U149" s="380">
        <f t="shared" si="6"/>
        <v>13.995680833966128</v>
      </c>
      <c r="V149" s="429">
        <v>4.3371600745999999</v>
      </c>
      <c r="W149" s="430">
        <v>126277187.54000002</v>
      </c>
      <c r="X149" s="394">
        <v>1380.0302159623166</v>
      </c>
      <c r="Y149" s="401">
        <f t="shared" si="7"/>
        <v>10.92857896858982</v>
      </c>
      <c r="Z149" s="429">
        <v>4.75648375483292</v>
      </c>
    </row>
    <row r="150" spans="2:26">
      <c r="B150" s="400" t="s">
        <v>601</v>
      </c>
      <c r="C150" s="428">
        <v>54217193.329999998</v>
      </c>
      <c r="D150" s="394">
        <v>2502.5300000000002</v>
      </c>
      <c r="E150" s="394">
        <f t="shared" si="2"/>
        <v>46.157498134734233</v>
      </c>
      <c r="F150" s="429">
        <v>4.2184626201000004</v>
      </c>
      <c r="G150" s="430">
        <v>8968506.5199999996</v>
      </c>
      <c r="H150" s="394">
        <v>309.74</v>
      </c>
      <c r="I150" s="394">
        <f t="shared" si="3"/>
        <v>34.536407963719697</v>
      </c>
      <c r="J150" s="429">
        <v>4.6153404312999999</v>
      </c>
      <c r="K150" s="430">
        <v>3864664.1</v>
      </c>
      <c r="L150" s="394">
        <v>50.22</v>
      </c>
      <c r="M150" s="249">
        <f t="shared" si="4"/>
        <v>12.994661036647402</v>
      </c>
      <c r="N150" s="429">
        <v>4.4192676330999996</v>
      </c>
      <c r="O150" s="432">
        <v>0</v>
      </c>
      <c r="P150" s="433">
        <v>0</v>
      </c>
      <c r="Q150" s="250">
        <f t="shared" si="5"/>
        <v>0</v>
      </c>
      <c r="R150" s="434">
        <v>0</v>
      </c>
      <c r="S150" s="430">
        <v>67050363.950000003</v>
      </c>
      <c r="T150" s="401">
        <v>2862.5</v>
      </c>
      <c r="U150" s="380">
        <f t="shared" si="6"/>
        <v>42.691789147253388</v>
      </c>
      <c r="V150" s="429">
        <v>4.2831221521999998</v>
      </c>
      <c r="W150" s="430">
        <v>69495267.439999998</v>
      </c>
      <c r="X150" s="394">
        <v>2972.7363827753625</v>
      </c>
      <c r="Y150" s="401">
        <f t="shared" si="7"/>
        <v>42.776098175921526</v>
      </c>
      <c r="Z150" s="429">
        <v>4.551362393605892</v>
      </c>
    </row>
    <row r="151" spans="2:26">
      <c r="B151" s="400" t="s">
        <v>602</v>
      </c>
      <c r="C151" s="428">
        <v>47852094.039999999</v>
      </c>
      <c r="D151" s="394">
        <v>2752.49</v>
      </c>
      <c r="E151" s="394">
        <f t="shared" si="2"/>
        <v>57.520784726770131</v>
      </c>
      <c r="F151" s="429">
        <v>4.1575967968</v>
      </c>
      <c r="G151" s="430">
        <v>9148203.5299999993</v>
      </c>
      <c r="H151" s="394">
        <v>204.85</v>
      </c>
      <c r="I151" s="394">
        <f t="shared" si="3"/>
        <v>22.392374560560306</v>
      </c>
      <c r="J151" s="429">
        <v>4.2785396118000003</v>
      </c>
      <c r="K151" s="430">
        <v>5682600.4100000001</v>
      </c>
      <c r="L151" s="394">
        <v>115.54</v>
      </c>
      <c r="M151" s="249">
        <f t="shared" si="4"/>
        <v>20.332240816489154</v>
      </c>
      <c r="N151" s="429">
        <v>4.6642873997000001</v>
      </c>
      <c r="O151" s="430">
        <v>4276464.74</v>
      </c>
      <c r="P151" s="394">
        <v>161.27000000000001</v>
      </c>
      <c r="Q151" s="249">
        <f t="shared" si="5"/>
        <v>37.711055697842603</v>
      </c>
      <c r="R151" s="429">
        <v>4</v>
      </c>
      <c r="S151" s="430">
        <v>66959362.719999999</v>
      </c>
      <c r="T151" s="401">
        <v>3234.15</v>
      </c>
      <c r="U151" s="380">
        <f t="shared" si="6"/>
        <v>48.300190871350637</v>
      </c>
      <c r="V151" s="429">
        <v>4.2070562365999997</v>
      </c>
      <c r="W151" s="430">
        <v>62781702.830000006</v>
      </c>
      <c r="X151" s="394">
        <v>2612.6175432677128</v>
      </c>
      <c r="Y151" s="401">
        <f t="shared" si="7"/>
        <v>41.614314768462812</v>
      </c>
      <c r="Z151" s="429">
        <v>4.5554701004913793</v>
      </c>
    </row>
    <row r="152" spans="2:26">
      <c r="B152" s="400" t="s">
        <v>603</v>
      </c>
      <c r="C152" s="428">
        <v>809217.63</v>
      </c>
      <c r="D152" s="394">
        <v>24.92</v>
      </c>
      <c r="E152" s="394">
        <f t="shared" si="2"/>
        <v>30.795176817885196</v>
      </c>
      <c r="F152" s="429">
        <v>4.0043007466000002</v>
      </c>
      <c r="G152" s="430">
        <v>356839.72</v>
      </c>
      <c r="H152" s="394">
        <v>14.55</v>
      </c>
      <c r="I152" s="394">
        <f t="shared" si="3"/>
        <v>40.774608835585909</v>
      </c>
      <c r="J152" s="429">
        <v>4</v>
      </c>
      <c r="K152" s="435">
        <v>0</v>
      </c>
      <c r="L152" s="424">
        <v>0</v>
      </c>
      <c r="M152" s="250">
        <f t="shared" si="4"/>
        <v>0</v>
      </c>
      <c r="N152" s="429"/>
      <c r="O152" s="432">
        <v>0</v>
      </c>
      <c r="P152" s="433">
        <v>0</v>
      </c>
      <c r="Q152" s="250">
        <f t="shared" si="5"/>
        <v>0</v>
      </c>
      <c r="R152" s="434">
        <v>0</v>
      </c>
      <c r="S152" s="430">
        <v>1166057.3500000001</v>
      </c>
      <c r="T152" s="401">
        <v>39.47</v>
      </c>
      <c r="U152" s="380">
        <f t="shared" si="6"/>
        <v>33.84910699289361</v>
      </c>
      <c r="V152" s="429">
        <v>4.0029846215999996</v>
      </c>
      <c r="W152" s="430">
        <v>256480.26999999996</v>
      </c>
      <c r="X152" s="394">
        <v>16.21572050161755</v>
      </c>
      <c r="Y152" s="401">
        <f t="shared" si="7"/>
        <v>63.224046440755664</v>
      </c>
      <c r="Z152" s="429">
        <v>5</v>
      </c>
    </row>
    <row r="153" spans="2:26">
      <c r="B153" s="400" t="s">
        <v>604</v>
      </c>
      <c r="C153" s="428">
        <v>12471897.119999999</v>
      </c>
      <c r="D153" s="394">
        <v>305.72000000000003</v>
      </c>
      <c r="E153" s="394">
        <f t="shared" si="2"/>
        <v>24.512710220303681</v>
      </c>
      <c r="F153" s="429">
        <v>4.3088535499000002</v>
      </c>
      <c r="G153" s="430">
        <v>6204054.0700000003</v>
      </c>
      <c r="H153" s="394">
        <v>85.24</v>
      </c>
      <c r="I153" s="394">
        <f t="shared" si="3"/>
        <v>13.739403144821399</v>
      </c>
      <c r="J153" s="429">
        <v>4.2029313165</v>
      </c>
      <c r="K153" s="430">
        <v>20693721.670000002</v>
      </c>
      <c r="L153" s="394">
        <v>61.02</v>
      </c>
      <c r="M153" s="249">
        <f t="shared" si="4"/>
        <v>2.9487204367139821</v>
      </c>
      <c r="N153" s="429">
        <v>4.1916285013000003</v>
      </c>
      <c r="O153" s="430">
        <v>499698.16</v>
      </c>
      <c r="P153" s="394">
        <v>8.26</v>
      </c>
      <c r="Q153" s="249">
        <f t="shared" si="5"/>
        <v>16.529978817612616</v>
      </c>
      <c r="R153" s="429">
        <v>4</v>
      </c>
      <c r="S153" s="430">
        <v>39869371.020000003</v>
      </c>
      <c r="T153" s="401">
        <v>460.24</v>
      </c>
      <c r="U153" s="380">
        <f t="shared" si="6"/>
        <v>11.543698539139884</v>
      </c>
      <c r="V153" s="429">
        <v>4.2276557968999997</v>
      </c>
      <c r="W153" s="430">
        <v>35582906.469999999</v>
      </c>
      <c r="X153" s="394">
        <v>578.48199204631692</v>
      </c>
      <c r="Y153" s="401">
        <f t="shared" si="7"/>
        <v>16.257300188056192</v>
      </c>
      <c r="Z153" s="429">
        <v>4.592663624534997</v>
      </c>
    </row>
    <row r="154" spans="2:26">
      <c r="B154" s="400" t="s">
        <v>605</v>
      </c>
      <c r="C154" s="428">
        <v>30623647.73</v>
      </c>
      <c r="D154" s="394">
        <v>1225.23</v>
      </c>
      <c r="E154" s="394">
        <f t="shared" si="2"/>
        <v>40.009276843911763</v>
      </c>
      <c r="F154" s="429">
        <v>4.2584429055999999</v>
      </c>
      <c r="G154" s="430">
        <v>13523075.960000001</v>
      </c>
      <c r="H154" s="394">
        <v>480.1</v>
      </c>
      <c r="I154" s="394">
        <f t="shared" si="3"/>
        <v>35.502277841231617</v>
      </c>
      <c r="J154" s="429">
        <v>4.5017259661000004</v>
      </c>
      <c r="K154" s="430">
        <v>8917429.9000000004</v>
      </c>
      <c r="L154" s="394">
        <v>131.80000000000001</v>
      </c>
      <c r="M154" s="249">
        <f t="shared" si="4"/>
        <v>14.780043294761422</v>
      </c>
      <c r="N154" s="429">
        <v>4.6711721479000001</v>
      </c>
      <c r="O154" s="430">
        <v>34481.06</v>
      </c>
      <c r="P154" s="394">
        <v>1.48</v>
      </c>
      <c r="Q154" s="249">
        <f t="shared" si="5"/>
        <v>42.922114343352554</v>
      </c>
      <c r="R154" s="429">
        <v>5</v>
      </c>
      <c r="S154" s="430">
        <v>53098634.649999999</v>
      </c>
      <c r="T154" s="401">
        <v>1838.61</v>
      </c>
      <c r="U154" s="380">
        <f t="shared" si="6"/>
        <v>34.626314068510609</v>
      </c>
      <c r="V154" s="429">
        <v>4.3901974999000002</v>
      </c>
      <c r="W154" s="430">
        <v>48359592.280000016</v>
      </c>
      <c r="X154" s="394">
        <v>2186.2773457376643</v>
      </c>
      <c r="Y154" s="401">
        <f t="shared" si="7"/>
        <v>45.208762991201617</v>
      </c>
      <c r="Z154" s="429">
        <v>4.7050404371192514</v>
      </c>
    </row>
    <row r="155" spans="2:26">
      <c r="B155" s="400" t="s">
        <v>606</v>
      </c>
      <c r="C155" s="428">
        <v>9141533.9199999999</v>
      </c>
      <c r="D155" s="394">
        <v>415.91</v>
      </c>
      <c r="E155" s="394">
        <f t="shared" si="2"/>
        <v>45.49674087956565</v>
      </c>
      <c r="F155" s="429">
        <v>4.3256637831000004</v>
      </c>
      <c r="G155" s="430">
        <v>278757.7</v>
      </c>
      <c r="H155" s="394">
        <v>37.909999999999997</v>
      </c>
      <c r="I155" s="394">
        <f t="shared" si="3"/>
        <v>135.99624333247115</v>
      </c>
      <c r="J155" s="429">
        <v>4</v>
      </c>
      <c r="K155" s="430">
        <v>321793.63</v>
      </c>
      <c r="L155" s="394">
        <v>4.46</v>
      </c>
      <c r="M155" s="249">
        <f t="shared" si="4"/>
        <v>13.859814440702259</v>
      </c>
      <c r="N155" s="429">
        <v>5</v>
      </c>
      <c r="O155" s="432">
        <v>0</v>
      </c>
      <c r="P155" s="433">
        <v>0</v>
      </c>
      <c r="Q155" s="250">
        <f t="shared" si="5"/>
        <v>0</v>
      </c>
      <c r="R155" s="434">
        <v>0</v>
      </c>
      <c r="S155" s="430">
        <v>9742085.25</v>
      </c>
      <c r="T155" s="401">
        <v>458.28</v>
      </c>
      <c r="U155" s="380">
        <f t="shared" si="6"/>
        <v>47.041263573422327</v>
      </c>
      <c r="V155" s="429">
        <v>4.3386195117000002</v>
      </c>
      <c r="W155" s="430">
        <v>13027339.279999999</v>
      </c>
      <c r="X155" s="394">
        <v>721.11406744843282</v>
      </c>
      <c r="Y155" s="401">
        <f t="shared" si="7"/>
        <v>55.353902431597135</v>
      </c>
      <c r="Z155" s="429">
        <v>4.8599553361751395</v>
      </c>
    </row>
    <row r="156" spans="2:26">
      <c r="B156" s="400" t="s">
        <v>607</v>
      </c>
      <c r="C156" s="428">
        <v>11348296.49</v>
      </c>
      <c r="D156" s="394">
        <v>658.59</v>
      </c>
      <c r="E156" s="394">
        <f t="shared" si="2"/>
        <v>58.03426096421984</v>
      </c>
      <c r="F156" s="429">
        <v>4.2141964402000003</v>
      </c>
      <c r="G156" s="430">
        <v>543843.86</v>
      </c>
      <c r="H156" s="394">
        <v>12.85</v>
      </c>
      <c r="I156" s="394">
        <f t="shared" si="3"/>
        <v>23.628105316845907</v>
      </c>
      <c r="J156" s="429">
        <v>4.1775326469999996</v>
      </c>
      <c r="K156" s="430">
        <v>497222.02</v>
      </c>
      <c r="L156" s="394">
        <v>0.63</v>
      </c>
      <c r="M156" s="249">
        <f t="shared" si="4"/>
        <v>1.2670396214552202</v>
      </c>
      <c r="N156" s="429">
        <v>4.0208597157000003</v>
      </c>
      <c r="O156" s="430">
        <v>1511260.28</v>
      </c>
      <c r="P156" s="394">
        <v>5.0199999999999996</v>
      </c>
      <c r="Q156" s="249">
        <f t="shared" si="5"/>
        <v>3.3217309198386391</v>
      </c>
      <c r="R156" s="429">
        <v>4</v>
      </c>
      <c r="S156" s="430">
        <v>13900622.65</v>
      </c>
      <c r="T156" s="401">
        <v>677.08</v>
      </c>
      <c r="U156" s="380">
        <f t="shared" si="6"/>
        <v>48.708609466497535</v>
      </c>
      <c r="V156" s="429">
        <v>4.1825592078999998</v>
      </c>
      <c r="W156" s="430">
        <v>15462394.18</v>
      </c>
      <c r="X156" s="394">
        <v>467.91297667047172</v>
      </c>
      <c r="Y156" s="401">
        <f t="shared" si="7"/>
        <v>30.261353528013068</v>
      </c>
      <c r="Z156" s="429">
        <v>4.4739752094458636</v>
      </c>
    </row>
    <row r="157" spans="2:26">
      <c r="B157" s="400" t="s">
        <v>608</v>
      </c>
      <c r="C157" s="433">
        <v>0</v>
      </c>
      <c r="D157" s="406" t="s">
        <v>508</v>
      </c>
      <c r="E157" s="406" t="s">
        <v>508</v>
      </c>
      <c r="F157" s="436" t="s">
        <v>508</v>
      </c>
      <c r="G157" s="435">
        <v>0</v>
      </c>
      <c r="H157" s="406" t="s">
        <v>508</v>
      </c>
      <c r="I157" s="406" t="s">
        <v>508</v>
      </c>
      <c r="J157" s="436" t="s">
        <v>508</v>
      </c>
      <c r="K157" s="432">
        <v>0</v>
      </c>
      <c r="L157" s="406" t="s">
        <v>508</v>
      </c>
      <c r="M157" s="406" t="s">
        <v>508</v>
      </c>
      <c r="N157" s="436" t="s">
        <v>508</v>
      </c>
      <c r="O157" s="437">
        <v>0</v>
      </c>
      <c r="P157" s="406" t="s">
        <v>508</v>
      </c>
      <c r="Q157" s="406" t="s">
        <v>508</v>
      </c>
      <c r="R157" s="436" t="s">
        <v>508</v>
      </c>
      <c r="S157" s="435">
        <v>0</v>
      </c>
      <c r="T157" s="406" t="s">
        <v>508</v>
      </c>
      <c r="U157" s="438" t="s">
        <v>508</v>
      </c>
      <c r="V157" s="436" t="s">
        <v>508</v>
      </c>
      <c r="W157" s="430">
        <v>314.60000000000002</v>
      </c>
      <c r="X157" s="402" t="s">
        <v>508</v>
      </c>
      <c r="Y157" s="402" t="s">
        <v>508</v>
      </c>
      <c r="Z157" s="436" t="s">
        <v>508</v>
      </c>
    </row>
    <row r="158" spans="2:26">
      <c r="B158" s="400" t="s">
        <v>609</v>
      </c>
      <c r="C158" s="433">
        <v>0</v>
      </c>
      <c r="D158" s="406" t="s">
        <v>508</v>
      </c>
      <c r="E158" s="406" t="s">
        <v>508</v>
      </c>
      <c r="F158" s="436" t="s">
        <v>508</v>
      </c>
      <c r="G158" s="435">
        <v>0</v>
      </c>
      <c r="H158" s="406" t="s">
        <v>508</v>
      </c>
      <c r="I158" s="406" t="s">
        <v>508</v>
      </c>
      <c r="J158" s="436" t="s">
        <v>508</v>
      </c>
      <c r="K158" s="432">
        <v>0</v>
      </c>
      <c r="L158" s="406" t="s">
        <v>508</v>
      </c>
      <c r="M158" s="406" t="s">
        <v>508</v>
      </c>
      <c r="N158" s="436" t="s">
        <v>508</v>
      </c>
      <c r="O158" s="437">
        <v>0</v>
      </c>
      <c r="P158" s="406" t="s">
        <v>508</v>
      </c>
      <c r="Q158" s="406" t="s">
        <v>508</v>
      </c>
      <c r="R158" s="436" t="s">
        <v>508</v>
      </c>
      <c r="S158" s="435">
        <v>0</v>
      </c>
      <c r="T158" s="406" t="s">
        <v>508</v>
      </c>
      <c r="U158" s="438" t="s">
        <v>508</v>
      </c>
      <c r="V158" s="436" t="s">
        <v>508</v>
      </c>
      <c r="W158" s="435">
        <v>0</v>
      </c>
      <c r="X158" s="406" t="s">
        <v>508</v>
      </c>
      <c r="Y158" s="402" t="s">
        <v>508</v>
      </c>
      <c r="Z158" s="436" t="s">
        <v>508</v>
      </c>
    </row>
    <row r="159" spans="2:26">
      <c r="B159" s="400" t="s">
        <v>610</v>
      </c>
      <c r="C159" s="428">
        <v>185297.88</v>
      </c>
      <c r="D159" s="406" t="s">
        <v>508</v>
      </c>
      <c r="E159" s="406" t="s">
        <v>508</v>
      </c>
      <c r="F159" s="429">
        <v>4</v>
      </c>
      <c r="G159" s="435">
        <v>0</v>
      </c>
      <c r="H159" s="406" t="s">
        <v>508</v>
      </c>
      <c r="I159" s="406" t="s">
        <v>508</v>
      </c>
      <c r="J159" s="436" t="s">
        <v>508</v>
      </c>
      <c r="K159" s="432">
        <v>0</v>
      </c>
      <c r="L159" s="406" t="s">
        <v>508</v>
      </c>
      <c r="M159" s="406" t="s">
        <v>508</v>
      </c>
      <c r="N159" s="436" t="s">
        <v>508</v>
      </c>
      <c r="O159" s="437">
        <v>0</v>
      </c>
      <c r="P159" s="406" t="s">
        <v>508</v>
      </c>
      <c r="Q159" s="406" t="s">
        <v>508</v>
      </c>
      <c r="R159" s="436" t="s">
        <v>508</v>
      </c>
      <c r="S159" s="430">
        <v>185297.88</v>
      </c>
      <c r="T159" s="406" t="s">
        <v>508</v>
      </c>
      <c r="U159" s="438" t="s">
        <v>508</v>
      </c>
      <c r="V159" s="429">
        <v>4</v>
      </c>
      <c r="W159" s="435">
        <v>0</v>
      </c>
      <c r="X159" s="406" t="s">
        <v>508</v>
      </c>
      <c r="Y159" s="402" t="s">
        <v>508</v>
      </c>
      <c r="Z159" s="436" t="s">
        <v>508</v>
      </c>
    </row>
    <row r="160" spans="2:26">
      <c r="B160" s="119" t="s">
        <v>213</v>
      </c>
      <c r="C160" s="185">
        <f>SUM(C138:C159)</f>
        <v>3423907030.8299999</v>
      </c>
      <c r="D160" s="186">
        <f>SUM(D138:D159)</f>
        <v>563688.61999999988</v>
      </c>
      <c r="E160" s="186">
        <f t="shared" si="2"/>
        <v>164.63315590182785</v>
      </c>
      <c r="F160" s="192">
        <v>4.1539474030000001</v>
      </c>
      <c r="G160" s="191">
        <f>SUM(G138:G159)</f>
        <v>1053086389.6000001</v>
      </c>
      <c r="H160" s="186">
        <f>SUM(H138:H159)</f>
        <v>186131.83</v>
      </c>
      <c r="I160" s="186">
        <f t="shared" si="3"/>
        <v>176.74887059427243</v>
      </c>
      <c r="J160" s="192">
        <v>4.2924170732000002</v>
      </c>
      <c r="K160" s="191">
        <f>SUM(K138:K159)</f>
        <v>280839291.31999993</v>
      </c>
      <c r="L160" s="186">
        <f>SUM(L138:L159)</f>
        <v>15408.25</v>
      </c>
      <c r="M160" s="186">
        <f t="shared" si="4"/>
        <v>54.865008124675839</v>
      </c>
      <c r="N160" s="192">
        <v>4.3196270015999998</v>
      </c>
      <c r="O160" s="191">
        <f>SUM(O138:O159)</f>
        <v>41887032.320000008</v>
      </c>
      <c r="P160" s="186">
        <f>SUM(P138:P159)</f>
        <v>4298.0100000000011</v>
      </c>
      <c r="Q160" s="186">
        <f t="shared" si="5"/>
        <v>102.60956104898865</v>
      </c>
      <c r="R160" s="192">
        <v>4.0883946604999997</v>
      </c>
      <c r="S160" s="191">
        <f>SUM(S138:S159)</f>
        <v>4799719744.0700006</v>
      </c>
      <c r="T160" s="186">
        <f>SUM(T138:T159)</f>
        <v>769526.70999999985</v>
      </c>
      <c r="U160" s="381">
        <f t="shared" si="6"/>
        <v>160.32742556494915</v>
      </c>
      <c r="V160" s="192">
        <v>4.1934505548000001</v>
      </c>
      <c r="W160" s="191">
        <v>4772031315.0999994</v>
      </c>
      <c r="X160" s="186">
        <v>638545.13933676202</v>
      </c>
      <c r="Y160" s="301">
        <f t="shared" si="7"/>
        <v>133.80992226858029</v>
      </c>
      <c r="Z160" s="192">
        <v>4.5229690255663595</v>
      </c>
    </row>
    <row r="161" spans="2:24">
      <c r="B161" s="390"/>
      <c r="C161" s="245"/>
      <c r="D161" s="245"/>
      <c r="E161" s="245"/>
      <c r="F161" s="390"/>
      <c r="G161" s="245"/>
      <c r="H161" s="245"/>
      <c r="I161" s="245"/>
      <c r="J161" s="390"/>
      <c r="K161" s="245"/>
      <c r="L161" s="245"/>
      <c r="M161" s="245"/>
      <c r="N161" s="390"/>
      <c r="O161" s="245"/>
      <c r="P161" s="245"/>
      <c r="Q161" s="245"/>
      <c r="R161" s="390"/>
      <c r="S161" s="245"/>
      <c r="T161" s="245"/>
      <c r="U161" s="245"/>
      <c r="W161" s="304"/>
      <c r="X161" s="304"/>
    </row>
    <row r="162" spans="2:24" ht="14.65" customHeight="1">
      <c r="B162" s="155" t="s">
        <v>516</v>
      </c>
      <c r="C162" s="484" t="s">
        <v>580</v>
      </c>
      <c r="D162" s="484"/>
      <c r="E162" s="484"/>
      <c r="F162" s="484"/>
      <c r="G162" s="484"/>
      <c r="H162" s="484"/>
      <c r="I162" s="484"/>
      <c r="J162" s="484"/>
      <c r="K162" s="484"/>
      <c r="L162" s="484"/>
      <c r="M162" s="484"/>
      <c r="N162" s="484"/>
      <c r="O162" s="484"/>
      <c r="P162" s="484"/>
      <c r="Q162" s="484"/>
      <c r="R162" s="484"/>
      <c r="S162" s="484"/>
      <c r="T162" s="484"/>
      <c r="U162" s="484"/>
      <c r="V162" s="484"/>
      <c r="W162" s="484"/>
    </row>
    <row r="163" spans="2:24" ht="22.15" customHeight="1">
      <c r="B163" s="155" t="s">
        <v>518</v>
      </c>
      <c r="C163" s="484" t="s">
        <v>475</v>
      </c>
      <c r="D163" s="484"/>
      <c r="E163" s="484"/>
      <c r="F163" s="484"/>
      <c r="G163" s="484"/>
      <c r="H163" s="484"/>
      <c r="I163" s="484"/>
      <c r="J163" s="484"/>
      <c r="K163" s="484"/>
      <c r="L163" s="484"/>
      <c r="M163" s="484"/>
      <c r="N163" s="484"/>
      <c r="O163" s="484"/>
      <c r="P163" s="484"/>
      <c r="Q163" s="484"/>
      <c r="R163" s="484"/>
      <c r="S163" s="484"/>
      <c r="T163" s="484"/>
      <c r="U163" s="484"/>
      <c r="V163" s="484"/>
      <c r="W163" s="484"/>
    </row>
    <row r="164" spans="2:24" ht="82.5" customHeight="1">
      <c r="B164" s="155" t="s">
        <v>520</v>
      </c>
      <c r="C164" s="484" t="s">
        <v>611</v>
      </c>
      <c r="D164" s="484"/>
      <c r="E164" s="484"/>
      <c r="F164" s="484"/>
      <c r="G164" s="484"/>
      <c r="H164" s="484"/>
      <c r="I164" s="484"/>
      <c r="J164" s="484"/>
      <c r="K164" s="484"/>
      <c r="L164" s="484"/>
      <c r="M164" s="484"/>
      <c r="N164" s="484"/>
      <c r="O164" s="484"/>
      <c r="P164" s="484"/>
      <c r="Q164" s="484"/>
      <c r="R164" s="484"/>
      <c r="S164" s="484"/>
      <c r="T164" s="484"/>
      <c r="U164" s="484"/>
      <c r="V164" s="484"/>
      <c r="W164" s="484"/>
    </row>
    <row r="166" spans="2:24">
      <c r="B166" s="313" t="s">
        <v>612</v>
      </c>
      <c r="C166" s="390"/>
      <c r="D166" s="390"/>
      <c r="E166" s="390"/>
      <c r="F166" s="390"/>
      <c r="G166" s="390"/>
      <c r="H166" s="390"/>
      <c r="I166" s="390"/>
      <c r="J166" s="390"/>
      <c r="K166" s="390"/>
      <c r="L166" s="390"/>
      <c r="M166" s="390"/>
      <c r="N166" s="390"/>
      <c r="O166" s="390"/>
      <c r="P166" s="390"/>
      <c r="Q166" s="390"/>
      <c r="R166" s="390"/>
      <c r="S166" s="390"/>
      <c r="T166" s="390"/>
      <c r="U166" s="390"/>
    </row>
    <row r="168" spans="2:24" ht="15" thickBot="1">
      <c r="B168" s="472" t="s">
        <v>613</v>
      </c>
      <c r="C168" s="472"/>
      <c r="D168" s="472"/>
      <c r="E168" s="390"/>
      <c r="F168" s="390"/>
      <c r="G168" s="390"/>
      <c r="H168" s="390"/>
      <c r="I168" s="390"/>
      <c r="J168" s="390"/>
      <c r="K168" s="390"/>
      <c r="L168" s="390"/>
      <c r="M168" s="390"/>
      <c r="N168" s="390"/>
      <c r="O168" s="390"/>
      <c r="P168" s="390"/>
      <c r="Q168" s="390"/>
      <c r="R168" s="390"/>
      <c r="S168" s="390"/>
      <c r="T168" s="390"/>
      <c r="U168" s="390"/>
    </row>
    <row r="169" spans="2:24" ht="15" thickBot="1">
      <c r="B169" s="495" t="s">
        <v>548</v>
      </c>
      <c r="C169" s="476" t="s">
        <v>213</v>
      </c>
      <c r="D169" s="476"/>
      <c r="E169" s="390"/>
      <c r="F169" s="390"/>
      <c r="G169" s="390"/>
      <c r="H169" s="390"/>
      <c r="I169" s="390"/>
      <c r="J169" s="390"/>
      <c r="K169" s="390"/>
      <c r="L169" s="390"/>
      <c r="M169" s="390"/>
      <c r="N169" s="390"/>
      <c r="O169" s="390"/>
      <c r="P169" s="390"/>
      <c r="Q169" s="390"/>
      <c r="R169" s="390"/>
      <c r="S169" s="390"/>
      <c r="T169" s="390"/>
      <c r="U169" s="390"/>
    </row>
    <row r="170" spans="2:24">
      <c r="B170" s="495"/>
      <c r="C170" s="340" t="s">
        <v>524</v>
      </c>
      <c r="D170" s="306" t="s">
        <v>525</v>
      </c>
      <c r="E170" s="390"/>
      <c r="F170" s="390"/>
      <c r="G170" s="390"/>
      <c r="H170" s="390"/>
      <c r="I170" s="390"/>
      <c r="J170" s="390"/>
      <c r="K170" s="390"/>
      <c r="L170" s="390"/>
      <c r="M170" s="390"/>
      <c r="N170" s="390"/>
      <c r="O170" s="390"/>
      <c r="P170" s="390"/>
      <c r="Q170" s="390"/>
      <c r="R170" s="390"/>
      <c r="S170" s="390"/>
      <c r="T170" s="390"/>
      <c r="U170" s="390"/>
    </row>
    <row r="171" spans="2:24">
      <c r="B171" s="341" t="s">
        <v>614</v>
      </c>
      <c r="C171" s="342">
        <v>8215.9007093500022</v>
      </c>
      <c r="D171" s="342">
        <v>8826.1247923299998</v>
      </c>
      <c r="E171" s="390"/>
      <c r="F171" s="390"/>
      <c r="G171" s="390"/>
      <c r="H171" s="390"/>
      <c r="I171" s="390"/>
      <c r="J171" s="390"/>
      <c r="K171" s="390"/>
      <c r="L171" s="390"/>
      <c r="M171" s="390"/>
      <c r="N171" s="390"/>
      <c r="O171" s="390"/>
      <c r="P171" s="390"/>
      <c r="Q171" s="390"/>
      <c r="R171" s="390"/>
      <c r="S171" s="390"/>
      <c r="T171" s="390"/>
      <c r="U171" s="390"/>
    </row>
    <row r="172" spans="2:24">
      <c r="B172" s="343" t="s">
        <v>615</v>
      </c>
      <c r="C172" s="344"/>
      <c r="D172" s="344"/>
      <c r="E172" s="390"/>
      <c r="F172" s="390"/>
      <c r="G172" s="390"/>
      <c r="H172" s="390"/>
      <c r="I172" s="390"/>
      <c r="J172" s="390"/>
      <c r="K172" s="390"/>
      <c r="L172" s="390"/>
      <c r="M172" s="390"/>
      <c r="N172" s="390"/>
      <c r="O172" s="390"/>
      <c r="P172" s="390"/>
      <c r="Q172" s="390"/>
      <c r="R172" s="390"/>
      <c r="S172" s="390"/>
      <c r="T172" s="390"/>
      <c r="U172" s="390"/>
    </row>
    <row r="173" spans="2:24">
      <c r="B173" s="345" t="s">
        <v>616</v>
      </c>
      <c r="C173" s="344">
        <v>1405.0343204000001</v>
      </c>
      <c r="D173" s="344">
        <v>1768.0187027100001</v>
      </c>
      <c r="E173" s="390"/>
      <c r="F173" s="390"/>
      <c r="G173" s="390"/>
      <c r="H173" s="390"/>
      <c r="I173" s="390"/>
      <c r="J173" s="390"/>
      <c r="K173" s="390"/>
      <c r="L173" s="390"/>
      <c r="M173" s="390"/>
      <c r="N173" s="390"/>
      <c r="O173" s="390"/>
      <c r="P173" s="390"/>
      <c r="Q173" s="390"/>
      <c r="R173" s="390"/>
      <c r="S173" s="390"/>
      <c r="T173" s="390"/>
      <c r="U173" s="390"/>
    </row>
    <row r="174" spans="2:24">
      <c r="B174" s="345" t="s">
        <v>617</v>
      </c>
      <c r="C174" s="344">
        <v>5792.9659833199994</v>
      </c>
      <c r="D174" s="344">
        <v>5892.7958460399996</v>
      </c>
      <c r="E174" s="390"/>
      <c r="F174" s="390"/>
      <c r="G174" s="390"/>
      <c r="H174" s="390"/>
      <c r="I174" s="390"/>
      <c r="J174" s="390"/>
      <c r="K174" s="390"/>
      <c r="L174" s="390"/>
      <c r="M174" s="390"/>
      <c r="N174" s="390"/>
      <c r="O174" s="390"/>
      <c r="P174" s="390"/>
      <c r="Q174" s="390"/>
      <c r="R174" s="390"/>
      <c r="S174" s="390"/>
      <c r="T174" s="390"/>
      <c r="U174" s="390"/>
    </row>
    <row r="175" spans="2:24">
      <c r="B175" s="345" t="s">
        <v>618</v>
      </c>
      <c r="C175" s="344">
        <v>1.3427866899999998</v>
      </c>
      <c r="D175" s="344">
        <v>12.729105000000001</v>
      </c>
      <c r="E175" s="390"/>
      <c r="F175" s="390"/>
      <c r="G175" s="390"/>
      <c r="H175" s="390"/>
      <c r="I175" s="390"/>
      <c r="J175" s="390"/>
      <c r="K175" s="390"/>
      <c r="L175" s="390"/>
      <c r="M175" s="390"/>
      <c r="N175" s="390"/>
      <c r="O175" s="390"/>
      <c r="P175" s="390"/>
      <c r="Q175" s="390"/>
      <c r="R175" s="390"/>
      <c r="S175" s="390"/>
      <c r="T175" s="390"/>
      <c r="U175" s="390"/>
    </row>
    <row r="176" spans="2:24">
      <c r="B176" s="345" t="s">
        <v>619</v>
      </c>
      <c r="C176" s="344">
        <v>1016.5576189400026</v>
      </c>
      <c r="D176" s="344">
        <v>1152.5811385799998</v>
      </c>
      <c r="E176" s="390"/>
      <c r="F176" s="390"/>
      <c r="G176" s="390"/>
      <c r="H176" s="390"/>
      <c r="I176" s="390"/>
      <c r="J176" s="390"/>
      <c r="K176" s="390"/>
      <c r="L176" s="390"/>
      <c r="M176" s="390"/>
      <c r="N176" s="390"/>
      <c r="O176" s="390"/>
      <c r="P176" s="390"/>
      <c r="Q176" s="390"/>
      <c r="R176" s="390"/>
      <c r="S176" s="390"/>
      <c r="T176" s="390"/>
      <c r="U176" s="390"/>
    </row>
    <row r="177" spans="2:22">
      <c r="B177" s="343"/>
      <c r="C177" s="346"/>
      <c r="D177" s="346"/>
      <c r="E177" s="390"/>
      <c r="F177" s="390"/>
      <c r="G177" s="390"/>
      <c r="H177" s="390"/>
      <c r="I177" s="390"/>
      <c r="J177" s="390"/>
      <c r="K177" s="390"/>
      <c r="L177" s="390"/>
      <c r="M177" s="390"/>
      <c r="N177" s="390"/>
      <c r="O177" s="390"/>
      <c r="P177" s="390"/>
      <c r="Q177" s="390"/>
      <c r="R177" s="390"/>
      <c r="S177" s="390"/>
      <c r="T177" s="390"/>
      <c r="U177" s="390"/>
    </row>
    <row r="178" spans="2:22">
      <c r="B178" s="343" t="s">
        <v>620</v>
      </c>
      <c r="C178" s="346">
        <v>22.8</v>
      </c>
      <c r="D178" s="346">
        <v>25.1</v>
      </c>
      <c r="E178" s="390"/>
      <c r="F178" s="390"/>
      <c r="G178" s="390"/>
      <c r="H178" s="390"/>
      <c r="I178" s="390"/>
      <c r="J178" s="390"/>
      <c r="K178" s="390"/>
      <c r="L178" s="390"/>
      <c r="M178" s="390"/>
      <c r="N178" s="390"/>
      <c r="O178" s="390"/>
      <c r="P178" s="390"/>
      <c r="Q178" s="390"/>
      <c r="R178" s="390"/>
      <c r="S178" s="390"/>
      <c r="T178" s="390"/>
      <c r="U178" s="390"/>
    </row>
    <row r="179" spans="2:22">
      <c r="B179" s="343" t="s">
        <v>621</v>
      </c>
      <c r="C179" s="346">
        <v>4.8</v>
      </c>
      <c r="D179" s="346">
        <v>3.7</v>
      </c>
      <c r="E179" s="390"/>
      <c r="F179" s="390"/>
      <c r="G179" s="390"/>
      <c r="H179" s="390"/>
      <c r="I179" s="390"/>
      <c r="J179" s="390"/>
      <c r="K179" s="390"/>
      <c r="L179" s="390"/>
      <c r="M179" s="390"/>
      <c r="N179" s="390"/>
      <c r="O179" s="390"/>
      <c r="P179" s="390"/>
      <c r="Q179" s="390"/>
      <c r="R179" s="390"/>
      <c r="S179" s="390"/>
      <c r="T179" s="390"/>
      <c r="U179" s="390"/>
    </row>
    <row r="180" spans="2:22">
      <c r="B180" s="343"/>
      <c r="C180" s="346"/>
      <c r="D180" s="346"/>
      <c r="E180" s="390"/>
      <c r="F180" s="390"/>
      <c r="G180" s="390"/>
      <c r="H180" s="390"/>
      <c r="I180" s="390"/>
      <c r="J180" s="390"/>
      <c r="K180" s="390"/>
      <c r="L180" s="390"/>
      <c r="M180" s="390"/>
      <c r="N180" s="390"/>
      <c r="O180" s="390"/>
      <c r="P180" s="390"/>
      <c r="Q180" s="390"/>
      <c r="R180" s="390"/>
      <c r="S180" s="390"/>
      <c r="T180" s="390"/>
      <c r="U180" s="390"/>
    </row>
    <row r="181" spans="2:22">
      <c r="B181" s="341" t="s">
        <v>622</v>
      </c>
      <c r="C181" s="346"/>
      <c r="D181" s="346"/>
      <c r="E181" s="390"/>
      <c r="F181" s="390"/>
      <c r="G181" s="390"/>
      <c r="H181" s="390"/>
      <c r="I181" s="390"/>
      <c r="J181" s="390"/>
      <c r="K181" s="390"/>
      <c r="L181" s="390"/>
      <c r="M181" s="390"/>
      <c r="N181" s="390"/>
      <c r="O181" s="390"/>
      <c r="P181" s="390"/>
      <c r="Q181" s="390"/>
      <c r="R181" s="390"/>
      <c r="S181" s="390"/>
      <c r="T181" s="390"/>
      <c r="U181" s="390"/>
    </row>
    <row r="182" spans="2:22">
      <c r="B182" s="345" t="s">
        <v>621</v>
      </c>
      <c r="C182" s="347">
        <v>5.84232961157554E-4</v>
      </c>
      <c r="D182" s="347">
        <v>4.192100255839733E-4</v>
      </c>
      <c r="E182" s="390"/>
      <c r="F182" s="390"/>
      <c r="G182" s="390"/>
      <c r="H182" s="390"/>
      <c r="I182" s="390"/>
      <c r="J182" s="390"/>
      <c r="K182" s="390"/>
      <c r="L182" s="390"/>
      <c r="M182" s="390"/>
      <c r="N182" s="390"/>
      <c r="O182" s="390"/>
      <c r="P182" s="390"/>
      <c r="Q182" s="390"/>
      <c r="R182" s="390"/>
      <c r="S182" s="390"/>
      <c r="T182" s="390"/>
      <c r="U182" s="390"/>
    </row>
    <row r="183" spans="2:22">
      <c r="B183" s="345" t="s">
        <v>623</v>
      </c>
      <c r="C183" s="347">
        <v>0.9994157670388425</v>
      </c>
      <c r="D183" s="347">
        <v>0.99958078997441602</v>
      </c>
      <c r="E183" s="390"/>
      <c r="F183" s="390"/>
      <c r="G183" s="390"/>
      <c r="H183" s="390"/>
      <c r="I183" s="390"/>
      <c r="J183" s="390"/>
      <c r="K183" s="390"/>
      <c r="L183" s="390"/>
      <c r="M183" s="390"/>
      <c r="N183" s="390"/>
      <c r="O183" s="390"/>
      <c r="P183" s="390"/>
      <c r="Q183" s="390"/>
      <c r="R183" s="390"/>
      <c r="S183" s="390"/>
      <c r="T183" s="390"/>
      <c r="U183" s="390"/>
    </row>
    <row r="184" spans="2:22">
      <c r="B184" s="345" t="s">
        <v>624</v>
      </c>
      <c r="C184" s="348">
        <v>0.21777023597106618</v>
      </c>
      <c r="D184" s="348">
        <v>0.25343871628394316</v>
      </c>
      <c r="E184" s="390"/>
      <c r="F184" s="390"/>
      <c r="G184" s="390"/>
      <c r="H184" s="390"/>
      <c r="I184" s="390"/>
      <c r="J184" s="390"/>
      <c r="K184" s="390"/>
      <c r="L184" s="390"/>
      <c r="M184" s="390"/>
      <c r="N184" s="390"/>
      <c r="O184" s="390"/>
      <c r="P184" s="390"/>
      <c r="Q184" s="390"/>
      <c r="R184" s="390"/>
      <c r="S184" s="390"/>
      <c r="T184" s="390"/>
      <c r="U184" s="390"/>
    </row>
    <row r="185" spans="2:22">
      <c r="B185" s="345" t="s">
        <v>625</v>
      </c>
      <c r="C185" s="347">
        <v>1.634375508545105E-4</v>
      </c>
      <c r="D185" s="347">
        <v>1.4422076845165088E-3</v>
      </c>
      <c r="E185" s="390"/>
      <c r="F185" s="390"/>
      <c r="G185" s="390"/>
      <c r="H185" s="390"/>
      <c r="I185" s="390"/>
      <c r="J185" s="390"/>
      <c r="K185" s="390"/>
      <c r="L185" s="390"/>
      <c r="M185" s="390"/>
      <c r="N185" s="390"/>
      <c r="O185" s="390"/>
      <c r="P185" s="390"/>
      <c r="Q185" s="390"/>
      <c r="R185" s="390"/>
      <c r="S185" s="390"/>
      <c r="T185" s="390"/>
      <c r="U185" s="390"/>
    </row>
    <row r="186" spans="2:22">
      <c r="B186" s="345" t="s">
        <v>626</v>
      </c>
      <c r="C186" s="347">
        <v>0.71831652153080583</v>
      </c>
      <c r="D186" s="347">
        <v>0.68916514461189038</v>
      </c>
      <c r="E186" s="390"/>
      <c r="F186" s="390"/>
      <c r="G186" s="390"/>
      <c r="H186" s="390"/>
      <c r="I186" s="390"/>
      <c r="J186" s="390"/>
      <c r="K186" s="390"/>
      <c r="L186" s="390"/>
      <c r="M186" s="390"/>
      <c r="N186" s="390"/>
      <c r="O186" s="390"/>
      <c r="P186" s="390"/>
      <c r="Q186" s="390"/>
      <c r="R186" s="390"/>
      <c r="S186" s="390"/>
      <c r="T186" s="390"/>
      <c r="U186" s="390"/>
    </row>
    <row r="187" spans="2:22">
      <c r="B187" s="390"/>
      <c r="C187" s="390"/>
      <c r="D187" s="390"/>
      <c r="E187" s="390"/>
      <c r="F187" s="390"/>
      <c r="G187" s="390"/>
      <c r="H187" s="390"/>
      <c r="I187" s="390"/>
      <c r="J187" s="390"/>
      <c r="K187" s="390"/>
      <c r="L187" s="390"/>
      <c r="M187" s="390"/>
      <c r="N187" s="390"/>
      <c r="O187" s="390"/>
      <c r="P187" s="390"/>
      <c r="Q187" s="390"/>
      <c r="R187" s="390"/>
      <c r="S187" s="390"/>
      <c r="T187" s="390"/>
      <c r="U187" s="390"/>
    </row>
    <row r="188" spans="2:22" ht="73.5" customHeight="1">
      <c r="B188" s="155" t="s">
        <v>516</v>
      </c>
      <c r="C188" s="464" t="s">
        <v>627</v>
      </c>
      <c r="D188" s="464"/>
      <c r="E188" s="390"/>
      <c r="F188" s="390"/>
      <c r="G188" s="390"/>
      <c r="H188" s="390"/>
      <c r="I188" s="390"/>
      <c r="J188" s="390"/>
      <c r="K188" s="390"/>
      <c r="L188" s="390"/>
      <c r="M188" s="390"/>
      <c r="N188" s="390"/>
      <c r="O188" s="390"/>
      <c r="P188" s="390"/>
      <c r="Q188" s="390"/>
      <c r="R188" s="390"/>
      <c r="S188" s="390"/>
      <c r="T188" s="390"/>
      <c r="U188" s="390"/>
    </row>
    <row r="189" spans="2:22">
      <c r="B189" s="155" t="s">
        <v>518</v>
      </c>
      <c r="C189" s="477" t="s">
        <v>535</v>
      </c>
      <c r="D189" s="477"/>
      <c r="E189" s="390"/>
      <c r="F189" s="390"/>
      <c r="G189" s="390"/>
      <c r="H189" s="390"/>
      <c r="I189" s="390"/>
      <c r="J189" s="390"/>
      <c r="K189" s="390"/>
      <c r="L189" s="390"/>
      <c r="M189" s="390"/>
      <c r="N189" s="390"/>
      <c r="O189" s="390"/>
      <c r="P189" s="390"/>
      <c r="Q189" s="390"/>
      <c r="R189" s="390"/>
      <c r="S189" s="390"/>
      <c r="T189" s="390"/>
      <c r="U189" s="390"/>
    </row>
    <row r="190" spans="2:22">
      <c r="B190" s="155" t="s">
        <v>520</v>
      </c>
      <c r="C190" s="477" t="s">
        <v>628</v>
      </c>
      <c r="D190" s="477"/>
      <c r="E190" s="390"/>
      <c r="F190" s="390"/>
      <c r="G190" s="390"/>
      <c r="H190" s="390"/>
      <c r="I190" s="390"/>
      <c r="J190" s="390"/>
      <c r="K190" s="390"/>
      <c r="L190" s="390"/>
      <c r="M190" s="390"/>
      <c r="N190" s="390"/>
      <c r="O190" s="390"/>
      <c r="P190" s="390"/>
      <c r="Q190" s="390"/>
      <c r="R190" s="390"/>
      <c r="S190" s="390"/>
      <c r="T190" s="390"/>
      <c r="U190" s="390"/>
    </row>
    <row r="191" spans="2:22">
      <c r="B191" s="314"/>
      <c r="C191" s="390"/>
      <c r="D191" s="390"/>
      <c r="E191" s="390"/>
      <c r="F191" s="390"/>
      <c r="G191" s="390"/>
      <c r="H191" s="390"/>
      <c r="I191" s="390"/>
      <c r="J191" s="390"/>
      <c r="K191" s="390"/>
      <c r="L191" s="390"/>
      <c r="M191" s="390"/>
      <c r="N191" s="390"/>
      <c r="O191" s="390"/>
      <c r="P191" s="390"/>
      <c r="Q191" s="390"/>
      <c r="R191" s="390"/>
      <c r="S191" s="390"/>
      <c r="T191" s="390"/>
      <c r="U191" s="390"/>
    </row>
    <row r="192" spans="2:22">
      <c r="B192" s="473" t="s">
        <v>629</v>
      </c>
      <c r="C192" s="473"/>
      <c r="D192" s="473"/>
      <c r="E192" s="473"/>
      <c r="F192" s="473"/>
      <c r="G192" s="473"/>
      <c r="H192" s="473"/>
      <c r="I192" s="473"/>
      <c r="J192" s="473"/>
      <c r="K192" s="473"/>
      <c r="L192" s="473"/>
      <c r="M192" s="390"/>
      <c r="N192" s="390"/>
      <c r="O192" s="390"/>
      <c r="P192" s="390"/>
      <c r="Q192" s="390"/>
      <c r="R192" s="390"/>
      <c r="S192" s="390"/>
      <c r="T192" s="390"/>
      <c r="U192" s="390"/>
      <c r="V192" s="390"/>
    </row>
    <row r="193" spans="2:23">
      <c r="B193" s="504" t="s">
        <v>548</v>
      </c>
      <c r="C193" s="490" t="s">
        <v>445</v>
      </c>
      <c r="D193" s="490"/>
      <c r="E193" s="482" t="s">
        <v>446</v>
      </c>
      <c r="F193" s="482"/>
      <c r="G193" s="482" t="s">
        <v>447</v>
      </c>
      <c r="H193" s="482"/>
      <c r="I193" s="482" t="s">
        <v>448</v>
      </c>
      <c r="J193" s="482"/>
      <c r="K193" s="482" t="s">
        <v>213</v>
      </c>
      <c r="L193" s="482"/>
      <c r="M193" s="390"/>
      <c r="N193" s="390"/>
      <c r="O193" s="390"/>
      <c r="P193" s="390"/>
      <c r="Q193" s="390"/>
      <c r="R193" s="390"/>
      <c r="S193" s="390"/>
      <c r="T193" s="390"/>
      <c r="U193" s="390"/>
      <c r="V193" s="390"/>
    </row>
    <row r="194" spans="2:23">
      <c r="B194" s="504"/>
      <c r="C194" s="164" t="s">
        <v>524</v>
      </c>
      <c r="D194" s="110" t="s">
        <v>525</v>
      </c>
      <c r="E194" s="164" t="s">
        <v>524</v>
      </c>
      <c r="F194" s="110" t="s">
        <v>525</v>
      </c>
      <c r="G194" s="164" t="s">
        <v>524</v>
      </c>
      <c r="H194" s="110" t="s">
        <v>525</v>
      </c>
      <c r="I194" s="164" t="s">
        <v>524</v>
      </c>
      <c r="J194" s="110" t="s">
        <v>525</v>
      </c>
      <c r="K194" s="164" t="s">
        <v>524</v>
      </c>
      <c r="L194" s="110" t="s">
        <v>525</v>
      </c>
      <c r="M194" s="390"/>
      <c r="N194" s="390"/>
      <c r="O194" s="390"/>
      <c r="P194" s="390"/>
      <c r="Q194" s="390"/>
      <c r="R194" s="390"/>
      <c r="S194" s="390"/>
      <c r="T194" s="390"/>
      <c r="U194" s="390"/>
    </row>
    <row r="195" spans="2:23">
      <c r="B195" s="349" t="s">
        <v>630</v>
      </c>
      <c r="C195" s="401">
        <f>'2.4_Economic_development'!D22</f>
        <v>5552.3778727299996</v>
      </c>
      <c r="D195" s="401">
        <f>'2.4_Economic_development'!E22</f>
        <v>6005.9722388700002</v>
      </c>
      <c r="E195" s="401">
        <f>'2.4_Economic_development'!G22</f>
        <v>1622.86684831</v>
      </c>
      <c r="F195" s="401">
        <f>'2.4_Economic_development'!H22</f>
        <v>1524.3756575100001</v>
      </c>
      <c r="G195" s="401">
        <f>'2.4_Economic_development'!J22</f>
        <v>489.57737195999999</v>
      </c>
      <c r="H195" s="401">
        <f>'2.4_Economic_development'!K22</f>
        <v>618.56010200000003</v>
      </c>
      <c r="I195" s="401">
        <f>'2.4_Economic_development'!M22</f>
        <v>551.07861635000006</v>
      </c>
      <c r="J195" s="401">
        <f>'2.4_Economic_development'!N22</f>
        <v>677.2167938</v>
      </c>
      <c r="K195" s="401">
        <f>'2.4_Economic_development'!P22</f>
        <v>8215.9007093500004</v>
      </c>
      <c r="L195" s="401">
        <f>'2.4_Economic_development'!Q22</f>
        <v>8826.1247921800004</v>
      </c>
      <c r="M195" s="390"/>
      <c r="N195" s="390"/>
      <c r="O195" s="390"/>
      <c r="P195" s="390"/>
      <c r="Q195" s="390"/>
      <c r="R195" s="390"/>
      <c r="S195" s="390"/>
      <c r="T195" s="390"/>
      <c r="U195" s="390"/>
    </row>
    <row r="196" spans="2:23" ht="15.6">
      <c r="B196" s="428" t="s">
        <v>631</v>
      </c>
      <c r="C196" s="401">
        <f>'2.4_Economic_development'!D23</f>
        <v>4134.7390610000002</v>
      </c>
      <c r="D196" s="401">
        <f>'2.4_Economic_development'!E23</f>
        <v>4395.7495473400004</v>
      </c>
      <c r="E196" s="401">
        <f>'2.4_Economic_development'!G23</f>
        <v>1315.6438124400001</v>
      </c>
      <c r="F196" s="401">
        <f>'2.4_Economic_development'!H23</f>
        <v>1159.8800892100001</v>
      </c>
      <c r="G196" s="401">
        <f>'2.4_Economic_development'!J23</f>
        <v>423.31622601999999</v>
      </c>
      <c r="H196" s="401">
        <f>'2.4_Economic_development'!K23</f>
        <v>498.13869234000003</v>
      </c>
      <c r="I196" s="401">
        <f>'2.4_Economic_development'!M23</f>
        <v>50.710811469999996</v>
      </c>
      <c r="J196" s="401">
        <f>'2.4_Economic_development'!N23</f>
        <v>53.957716759999997</v>
      </c>
      <c r="K196" s="401">
        <f>'2.4_Economic_development'!P23</f>
        <v>5924.4099109300005</v>
      </c>
      <c r="L196" s="401">
        <f>'2.4_Economic_development'!Q23</f>
        <v>6107.7260456500007</v>
      </c>
      <c r="M196" s="390"/>
      <c r="N196" s="390"/>
      <c r="O196" s="390"/>
      <c r="P196" s="390"/>
      <c r="Q196" s="390"/>
      <c r="R196" s="390"/>
      <c r="S196" s="390"/>
      <c r="T196" s="390"/>
      <c r="U196" s="390"/>
    </row>
    <row r="197" spans="2:23" ht="15.6">
      <c r="B197" s="428" t="s">
        <v>632</v>
      </c>
      <c r="C197" s="401">
        <v>10.9</v>
      </c>
      <c r="D197" s="401">
        <v>17</v>
      </c>
      <c r="E197" s="401">
        <v>0</v>
      </c>
      <c r="F197" s="401">
        <v>0</v>
      </c>
      <c r="G197" s="401">
        <v>0</v>
      </c>
      <c r="H197" s="401">
        <v>0</v>
      </c>
      <c r="I197" s="401">
        <v>11.9</v>
      </c>
      <c r="J197" s="401">
        <v>8.1</v>
      </c>
      <c r="K197" s="401">
        <v>22.8</v>
      </c>
      <c r="L197" s="401">
        <v>25.1</v>
      </c>
      <c r="M197" s="390"/>
      <c r="N197" s="390"/>
      <c r="O197" s="390"/>
      <c r="P197" s="390"/>
      <c r="Q197" s="390"/>
      <c r="R197" s="390"/>
      <c r="S197" s="390"/>
      <c r="T197" s="390"/>
      <c r="U197" s="390"/>
    </row>
    <row r="198" spans="2:23" ht="15.6">
      <c r="B198" s="505" t="s">
        <v>633</v>
      </c>
      <c r="C198" s="505"/>
      <c r="D198" s="505"/>
      <c r="E198" s="505"/>
      <c r="F198" s="505"/>
      <c r="G198" s="505"/>
      <c r="H198" s="505"/>
      <c r="I198" s="505"/>
      <c r="J198" s="505"/>
      <c r="K198" s="505"/>
      <c r="L198" s="505"/>
      <c r="M198" s="390"/>
      <c r="N198" s="390"/>
      <c r="O198" s="390"/>
      <c r="P198" s="390"/>
      <c r="Q198" s="390"/>
      <c r="R198" s="390"/>
      <c r="S198" s="390"/>
      <c r="T198" s="390"/>
      <c r="U198" s="390"/>
    </row>
    <row r="199" spans="2:23">
      <c r="B199" s="439" t="s">
        <v>634</v>
      </c>
      <c r="C199" s="401">
        <v>0</v>
      </c>
      <c r="D199" s="401">
        <v>0</v>
      </c>
      <c r="E199" s="401">
        <v>0</v>
      </c>
      <c r="F199" s="401">
        <v>0</v>
      </c>
      <c r="G199" s="401">
        <v>0</v>
      </c>
      <c r="H199" s="401">
        <v>0</v>
      </c>
      <c r="I199" s="401">
        <v>4.8</v>
      </c>
      <c r="J199" s="401">
        <v>3.7</v>
      </c>
      <c r="K199" s="401">
        <v>4.8</v>
      </c>
      <c r="L199" s="401">
        <v>3.7</v>
      </c>
      <c r="M199" s="390"/>
      <c r="N199" s="390"/>
      <c r="O199" s="390"/>
      <c r="P199" s="390"/>
      <c r="Q199" s="390"/>
      <c r="R199" s="390"/>
      <c r="S199" s="390"/>
      <c r="T199" s="390"/>
      <c r="U199" s="390"/>
    </row>
    <row r="200" spans="2:23">
      <c r="B200" s="439" t="s">
        <v>635</v>
      </c>
      <c r="C200" s="401">
        <v>0</v>
      </c>
      <c r="D200" s="401">
        <v>0</v>
      </c>
      <c r="E200" s="401">
        <v>0</v>
      </c>
      <c r="F200" s="401">
        <v>0</v>
      </c>
      <c r="G200" s="401">
        <v>0</v>
      </c>
      <c r="H200" s="401">
        <v>0</v>
      </c>
      <c r="I200" s="401">
        <v>4.8</v>
      </c>
      <c r="J200" s="401">
        <v>3.7</v>
      </c>
      <c r="K200" s="401">
        <v>4.8</v>
      </c>
      <c r="L200" s="401">
        <v>3.7</v>
      </c>
      <c r="M200" s="390"/>
      <c r="N200" s="390"/>
      <c r="O200" s="390"/>
      <c r="P200" s="390"/>
      <c r="Q200" s="390"/>
      <c r="R200" s="390"/>
      <c r="S200" s="390"/>
      <c r="T200" s="390"/>
      <c r="U200" s="390"/>
    </row>
    <row r="201" spans="2:23" ht="15.6">
      <c r="B201" s="505" t="s">
        <v>636</v>
      </c>
      <c r="C201" s="505"/>
      <c r="D201" s="505"/>
      <c r="E201" s="505"/>
      <c r="F201" s="505"/>
      <c r="G201" s="505"/>
      <c r="H201" s="505"/>
      <c r="I201" s="505"/>
      <c r="J201" s="505"/>
      <c r="K201" s="505"/>
      <c r="L201" s="505"/>
      <c r="M201" s="390"/>
      <c r="N201" s="390"/>
      <c r="O201" s="390"/>
      <c r="P201" s="390"/>
      <c r="Q201" s="390"/>
      <c r="R201" s="390"/>
      <c r="S201" s="390"/>
      <c r="T201" s="390"/>
      <c r="U201" s="390"/>
    </row>
    <row r="202" spans="2:23">
      <c r="B202" s="439" t="s">
        <v>634</v>
      </c>
      <c r="C202" s="401">
        <v>878.8</v>
      </c>
      <c r="D202" s="401">
        <v>930.3</v>
      </c>
      <c r="E202" s="401">
        <v>212.9</v>
      </c>
      <c r="F202" s="401">
        <v>189.9</v>
      </c>
      <c r="G202" s="401">
        <v>72.099999999999994</v>
      </c>
      <c r="H202" s="401">
        <v>85.2</v>
      </c>
      <c r="I202" s="401">
        <v>7.8</v>
      </c>
      <c r="J202" s="401">
        <v>11</v>
      </c>
      <c r="K202" s="401">
        <v>1171.5999999999999</v>
      </c>
      <c r="L202" s="401">
        <v>1216.4000000000001</v>
      </c>
      <c r="M202" s="390"/>
      <c r="N202" s="390"/>
      <c r="O202" s="390"/>
      <c r="P202" s="390"/>
      <c r="Q202" s="390"/>
      <c r="R202" s="390"/>
      <c r="S202" s="390"/>
      <c r="T202" s="390"/>
      <c r="U202" s="390"/>
    </row>
    <row r="203" spans="2:23">
      <c r="B203" s="439" t="s">
        <v>635</v>
      </c>
      <c r="C203" s="401">
        <v>862.6</v>
      </c>
      <c r="D203" s="401">
        <v>916.4</v>
      </c>
      <c r="E203" s="401">
        <v>206.7</v>
      </c>
      <c r="F203" s="401">
        <v>183.8</v>
      </c>
      <c r="G203" s="401">
        <v>53.4</v>
      </c>
      <c r="H203" s="401">
        <v>62.7</v>
      </c>
      <c r="I203" s="401">
        <v>7.3</v>
      </c>
      <c r="J203" s="401">
        <v>11</v>
      </c>
      <c r="K203" s="401">
        <v>1130</v>
      </c>
      <c r="L203" s="401">
        <v>1174</v>
      </c>
      <c r="M203" s="390"/>
      <c r="N203" s="390"/>
      <c r="O203" s="390"/>
      <c r="P203" s="390"/>
      <c r="Q203" s="390"/>
      <c r="R203" s="390"/>
      <c r="S203" s="390"/>
      <c r="T203" s="390"/>
      <c r="U203" s="390"/>
    </row>
    <row r="204" spans="2:23" ht="15.6">
      <c r="B204" s="428" t="s">
        <v>637</v>
      </c>
      <c r="C204" s="428"/>
      <c r="D204" s="428"/>
      <c r="E204" s="428"/>
      <c r="F204" s="428"/>
      <c r="G204" s="428"/>
      <c r="H204" s="428"/>
      <c r="I204" s="428"/>
      <c r="J204" s="428"/>
      <c r="K204" s="428"/>
      <c r="L204" s="428"/>
      <c r="M204" s="390"/>
      <c r="N204" s="390"/>
      <c r="O204" s="390"/>
      <c r="P204" s="390"/>
      <c r="Q204" s="390"/>
      <c r="R204" s="390"/>
      <c r="S204" s="390"/>
      <c r="T204" s="390"/>
      <c r="U204" s="390"/>
    </row>
    <row r="205" spans="2:23">
      <c r="B205" s="439" t="s">
        <v>634</v>
      </c>
      <c r="C205" s="440">
        <f t="shared" ref="C205:L205" si="8">C199/C195</f>
        <v>0</v>
      </c>
      <c r="D205" s="440">
        <f t="shared" si="8"/>
        <v>0</v>
      </c>
      <c r="E205" s="440">
        <f t="shared" si="8"/>
        <v>0</v>
      </c>
      <c r="F205" s="440">
        <f t="shared" si="8"/>
        <v>0</v>
      </c>
      <c r="G205" s="440">
        <f t="shared" si="8"/>
        <v>0</v>
      </c>
      <c r="H205" s="440">
        <f t="shared" si="8"/>
        <v>0</v>
      </c>
      <c r="I205" s="440">
        <f t="shared" si="8"/>
        <v>8.7101909919717023E-3</v>
      </c>
      <c r="J205" s="440">
        <f t="shared" si="8"/>
        <v>5.4635384619429678E-3</v>
      </c>
      <c r="K205" s="440">
        <f t="shared" si="8"/>
        <v>5.8423296115755411E-4</v>
      </c>
      <c r="L205" s="440">
        <f t="shared" si="8"/>
        <v>4.1921002559109776E-4</v>
      </c>
      <c r="M205" s="390"/>
      <c r="N205" s="390"/>
      <c r="O205" s="390"/>
      <c r="P205" s="390"/>
      <c r="Q205" s="390"/>
      <c r="R205" s="390"/>
      <c r="S205" s="390"/>
      <c r="T205" s="390"/>
      <c r="U205" s="390"/>
    </row>
    <row r="206" spans="2:23">
      <c r="B206" s="439" t="s">
        <v>635</v>
      </c>
      <c r="C206" s="440">
        <f t="shared" ref="C206:L206" si="9">C200/C195</f>
        <v>0</v>
      </c>
      <c r="D206" s="440">
        <f t="shared" si="9"/>
        <v>0</v>
      </c>
      <c r="E206" s="440">
        <f t="shared" si="9"/>
        <v>0</v>
      </c>
      <c r="F206" s="440">
        <f t="shared" si="9"/>
        <v>0</v>
      </c>
      <c r="G206" s="440">
        <f t="shared" si="9"/>
        <v>0</v>
      </c>
      <c r="H206" s="440">
        <f t="shared" si="9"/>
        <v>0</v>
      </c>
      <c r="I206" s="440">
        <f t="shared" si="9"/>
        <v>8.7101909919717023E-3</v>
      </c>
      <c r="J206" s="440">
        <f t="shared" si="9"/>
        <v>5.4635384619429678E-3</v>
      </c>
      <c r="K206" s="440">
        <f t="shared" si="9"/>
        <v>5.8423296115755411E-4</v>
      </c>
      <c r="L206" s="440">
        <f t="shared" si="9"/>
        <v>4.1921002559109776E-4</v>
      </c>
      <c r="M206" s="390"/>
      <c r="N206" s="390"/>
      <c r="O206" s="390"/>
      <c r="P206" s="390"/>
      <c r="Q206" s="390"/>
      <c r="R206" s="390"/>
      <c r="S206" s="390"/>
      <c r="T206" s="390"/>
      <c r="U206" s="390"/>
    </row>
    <row r="207" spans="2:23">
      <c r="B207" s="390"/>
      <c r="C207" s="390"/>
      <c r="D207" s="390"/>
      <c r="E207" s="390"/>
      <c r="F207" s="390"/>
      <c r="G207" s="390"/>
      <c r="H207" s="390"/>
      <c r="I207" s="390"/>
      <c r="J207" s="390"/>
      <c r="K207" s="390"/>
      <c r="L207" s="390"/>
      <c r="M207" s="390"/>
      <c r="N207" s="390"/>
      <c r="O207" s="390"/>
      <c r="P207" s="390"/>
      <c r="Q207" s="390"/>
      <c r="R207" s="390"/>
      <c r="S207" s="390"/>
      <c r="T207" s="390"/>
      <c r="U207" s="390"/>
    </row>
    <row r="208" spans="2:23" ht="43.5" customHeight="1">
      <c r="B208" s="155" t="s">
        <v>516</v>
      </c>
      <c r="C208" s="477" t="s">
        <v>638</v>
      </c>
      <c r="D208" s="477"/>
      <c r="E208" s="477"/>
      <c r="F208" s="477"/>
      <c r="G208" s="477"/>
      <c r="H208" s="477"/>
      <c r="I208" s="477"/>
      <c r="J208" s="477"/>
      <c r="K208" s="477"/>
      <c r="L208" s="477"/>
      <c r="M208" s="390"/>
      <c r="N208" s="390"/>
      <c r="O208" s="390"/>
      <c r="P208" s="390"/>
      <c r="Q208" s="390"/>
      <c r="R208" s="390"/>
      <c r="S208" s="390"/>
      <c r="T208" s="390"/>
      <c r="U208" s="390"/>
      <c r="V208" s="390"/>
      <c r="W208" s="390"/>
    </row>
    <row r="209" spans="2:23">
      <c r="B209" s="155" t="s">
        <v>518</v>
      </c>
      <c r="C209" s="477" t="s">
        <v>535</v>
      </c>
      <c r="D209" s="477"/>
      <c r="E209" s="477"/>
      <c r="F209" s="477"/>
      <c r="G209" s="477"/>
      <c r="H209" s="477"/>
      <c r="I209" s="477"/>
      <c r="J209" s="477"/>
      <c r="K209" s="477"/>
      <c r="L209" s="477"/>
      <c r="M209" s="390"/>
      <c r="N209" s="390"/>
      <c r="O209" s="390"/>
      <c r="P209" s="390"/>
      <c r="Q209" s="390"/>
      <c r="R209" s="390"/>
      <c r="S209" s="390"/>
      <c r="T209" s="390"/>
      <c r="U209" s="390"/>
      <c r="V209" s="390"/>
      <c r="W209" s="390"/>
    </row>
    <row r="210" spans="2:23" ht="15" customHeight="1">
      <c r="B210" s="155" t="s">
        <v>520</v>
      </c>
      <c r="C210" s="477" t="s">
        <v>628</v>
      </c>
      <c r="D210" s="477"/>
      <c r="E210" s="477"/>
      <c r="F210" s="477"/>
      <c r="G210" s="477"/>
      <c r="H210" s="477"/>
      <c r="I210" s="477"/>
      <c r="J210" s="477"/>
      <c r="K210" s="477"/>
      <c r="L210" s="477"/>
      <c r="M210" s="390"/>
      <c r="N210" s="390"/>
      <c r="O210" s="390"/>
      <c r="P210" s="390"/>
      <c r="Q210" s="390"/>
      <c r="R210" s="390"/>
      <c r="S210" s="390"/>
      <c r="T210" s="390"/>
      <c r="U210" s="390"/>
      <c r="V210" s="390"/>
      <c r="W210" s="390"/>
    </row>
    <row r="211" spans="2:23">
      <c r="B211" s="390"/>
      <c r="C211" s="390"/>
      <c r="D211" s="390"/>
      <c r="E211" s="390"/>
      <c r="F211" s="390"/>
      <c r="G211" s="390"/>
      <c r="H211" s="390"/>
      <c r="I211" s="390"/>
      <c r="J211" s="390"/>
      <c r="K211" s="390"/>
      <c r="L211" s="390"/>
      <c r="M211" s="390"/>
      <c r="N211" s="390"/>
      <c r="O211" s="390"/>
      <c r="P211" s="390"/>
      <c r="Q211" s="390"/>
      <c r="R211" s="390"/>
      <c r="S211" s="390"/>
      <c r="T211" s="390"/>
      <c r="U211" s="390"/>
    </row>
    <row r="212" spans="2:23" ht="15" customHeight="1">
      <c r="B212" s="390"/>
      <c r="C212" s="390"/>
      <c r="D212" s="390"/>
      <c r="E212" s="390"/>
      <c r="F212" s="390"/>
      <c r="G212" s="390"/>
      <c r="H212" s="390"/>
      <c r="I212" s="390"/>
      <c r="J212" s="390"/>
      <c r="K212" s="390"/>
      <c r="L212" s="390"/>
      <c r="M212" s="390"/>
      <c r="N212" s="390"/>
      <c r="O212" s="390"/>
      <c r="P212" s="390"/>
      <c r="Q212" s="390"/>
      <c r="R212" s="390"/>
      <c r="S212" s="390"/>
      <c r="T212" s="390"/>
      <c r="U212" s="390"/>
    </row>
    <row r="213" spans="2:23">
      <c r="B213" s="390"/>
      <c r="C213" s="390"/>
      <c r="D213" s="390"/>
      <c r="E213" s="390"/>
      <c r="F213" s="390"/>
      <c r="G213" s="390"/>
      <c r="H213" s="390"/>
      <c r="I213" s="390"/>
      <c r="J213" s="390"/>
      <c r="K213" s="390"/>
      <c r="L213" s="390"/>
      <c r="M213" s="390"/>
      <c r="N213" s="390"/>
      <c r="O213" s="390"/>
      <c r="P213" s="390"/>
      <c r="Q213" s="390"/>
      <c r="R213" s="390"/>
      <c r="S213" s="390"/>
      <c r="T213" s="390"/>
      <c r="U213" s="390"/>
    </row>
    <row r="214" spans="2:23">
      <c r="B214" s="390"/>
      <c r="C214" s="390"/>
      <c r="D214" s="390"/>
      <c r="E214" s="390"/>
      <c r="F214" s="390"/>
      <c r="G214" s="390"/>
      <c r="H214" s="390"/>
      <c r="I214" s="390"/>
      <c r="J214" s="390"/>
      <c r="K214" s="390"/>
      <c r="L214" s="390"/>
      <c r="M214" s="390"/>
      <c r="N214" s="390"/>
      <c r="O214" s="390"/>
      <c r="P214" s="390"/>
      <c r="Q214" s="390"/>
      <c r="R214" s="390"/>
      <c r="S214" s="390"/>
      <c r="T214" s="390"/>
      <c r="U214" s="390"/>
    </row>
    <row r="215" spans="2:23">
      <c r="B215" s="390"/>
      <c r="C215" s="390"/>
      <c r="D215" s="390"/>
      <c r="E215" s="390"/>
      <c r="F215" s="390"/>
      <c r="G215" s="390"/>
      <c r="H215" s="390"/>
      <c r="I215" s="390"/>
      <c r="J215" s="390"/>
      <c r="K215" s="390"/>
      <c r="L215" s="390"/>
      <c r="M215" s="390"/>
      <c r="N215" s="390"/>
      <c r="O215" s="390"/>
      <c r="P215" s="390"/>
      <c r="Q215" s="390"/>
      <c r="R215" s="390"/>
      <c r="S215" s="390"/>
      <c r="T215" s="390"/>
      <c r="U215" s="390"/>
    </row>
  </sheetData>
  <mergeCells count="126">
    <mergeCell ref="K193:L193"/>
    <mergeCell ref="C210:L210"/>
    <mergeCell ref="C209:L209"/>
    <mergeCell ref="C208:L208"/>
    <mergeCell ref="B98:Q98"/>
    <mergeCell ref="B103:Q103"/>
    <mergeCell ref="B108:Q108"/>
    <mergeCell ref="B193:B194"/>
    <mergeCell ref="C122:G122"/>
    <mergeCell ref="H122:L122"/>
    <mergeCell ref="C193:D193"/>
    <mergeCell ref="E193:F193"/>
    <mergeCell ref="G193:H193"/>
    <mergeCell ref="I193:J193"/>
    <mergeCell ref="B198:L198"/>
    <mergeCell ref="B201:L201"/>
    <mergeCell ref="C123:E123"/>
    <mergeCell ref="C164:W164"/>
    <mergeCell ref="F123:G123"/>
    <mergeCell ref="H123:J123"/>
    <mergeCell ref="B123:B124"/>
    <mergeCell ref="B135:Z135"/>
    <mergeCell ref="B169:B170"/>
    <mergeCell ref="B37:Q37"/>
    <mergeCell ref="B40:Q40"/>
    <mergeCell ref="B43:Q43"/>
    <mergeCell ref="C92:E92"/>
    <mergeCell ref="F92:H92"/>
    <mergeCell ref="I92:K92"/>
    <mergeCell ref="L92:N92"/>
    <mergeCell ref="O92:Q92"/>
    <mergeCell ref="B91:Q91"/>
    <mergeCell ref="C69:Q69"/>
    <mergeCell ref="C70:Q70"/>
    <mergeCell ref="C49:Q49"/>
    <mergeCell ref="C65:E65"/>
    <mergeCell ref="F65:H65"/>
    <mergeCell ref="C87:Q87"/>
    <mergeCell ref="L65:N65"/>
    <mergeCell ref="C88:Q88"/>
    <mergeCell ref="B82:B83"/>
    <mergeCell ref="C71:Q71"/>
    <mergeCell ref="C82:E82"/>
    <mergeCell ref="B55:D55"/>
    <mergeCell ref="I65:K65"/>
    <mergeCell ref="O65:Q65"/>
    <mergeCell ref="B65:B66"/>
    <mergeCell ref="C48:Q48"/>
    <mergeCell ref="C31:Q31"/>
    <mergeCell ref="C32:Q32"/>
    <mergeCell ref="C35:E35"/>
    <mergeCell ref="F35:H35"/>
    <mergeCell ref="I35:K35"/>
    <mergeCell ref="L35:N35"/>
    <mergeCell ref="O35:Q35"/>
    <mergeCell ref="B34:Q34"/>
    <mergeCell ref="B35:B36"/>
    <mergeCell ref="C47:Q47"/>
    <mergeCell ref="C60:D60"/>
    <mergeCell ref="C61:D61"/>
    <mergeCell ref="C62:D62"/>
    <mergeCell ref="I82:K82"/>
    <mergeCell ref="L82:N82"/>
    <mergeCell ref="O82:Q82"/>
    <mergeCell ref="C79:I79"/>
    <mergeCell ref="C78:I78"/>
    <mergeCell ref="B4:Q4"/>
    <mergeCell ref="B19:Q19"/>
    <mergeCell ref="C30:Q30"/>
    <mergeCell ref="C20:E20"/>
    <mergeCell ref="F20:H20"/>
    <mergeCell ref="I20:K20"/>
    <mergeCell ref="L20:N20"/>
    <mergeCell ref="C12:Q12"/>
    <mergeCell ref="C13:Q13"/>
    <mergeCell ref="C14:Q14"/>
    <mergeCell ref="C5:E5"/>
    <mergeCell ref="F5:H5"/>
    <mergeCell ref="B20:B21"/>
    <mergeCell ref="B5:B6"/>
    <mergeCell ref="O20:Q20"/>
    <mergeCell ref="I5:K5"/>
    <mergeCell ref="L5:N5"/>
    <mergeCell ref="O5:Q5"/>
    <mergeCell ref="B64:Q64"/>
    <mergeCell ref="C85:E85"/>
    <mergeCell ref="I85:K85"/>
    <mergeCell ref="L85:N85"/>
    <mergeCell ref="C114:Q114"/>
    <mergeCell ref="C115:Q115"/>
    <mergeCell ref="C116:Q116"/>
    <mergeCell ref="C162:W162"/>
    <mergeCell ref="C163:W163"/>
    <mergeCell ref="C136:F136"/>
    <mergeCell ref="G136:J136"/>
    <mergeCell ref="K136:N136"/>
    <mergeCell ref="S136:V136"/>
    <mergeCell ref="C131:U131"/>
    <mergeCell ref="C132:U132"/>
    <mergeCell ref="W136:Z136"/>
    <mergeCell ref="C133:U133"/>
    <mergeCell ref="K123:L123"/>
    <mergeCell ref="W122:AB122"/>
    <mergeCell ref="Z123:AB123"/>
    <mergeCell ref="B73:I73"/>
    <mergeCell ref="B81:Q81"/>
    <mergeCell ref="B121:AB121"/>
    <mergeCell ref="B168:D168"/>
    <mergeCell ref="B192:L192"/>
    <mergeCell ref="R123:T123"/>
    <mergeCell ref="U123:V123"/>
    <mergeCell ref="W123:Y123"/>
    <mergeCell ref="O136:R136"/>
    <mergeCell ref="C169:D169"/>
    <mergeCell ref="C188:D188"/>
    <mergeCell ref="C189:D189"/>
    <mergeCell ref="C190:D190"/>
    <mergeCell ref="P123:Q123"/>
    <mergeCell ref="R114:AF114"/>
    <mergeCell ref="C117:Q117"/>
    <mergeCell ref="M122:Q122"/>
    <mergeCell ref="R122:V122"/>
    <mergeCell ref="M123:O123"/>
    <mergeCell ref="C77:I77"/>
    <mergeCell ref="F82:H82"/>
    <mergeCell ref="C89:Q89"/>
  </mergeCells>
  <phoneticPr fontId="102" type="noConversion"/>
  <conditionalFormatting sqref="C59:E59 C50:V50 E51:U51 G60:V62">
    <cfRule type="cellIs" dxfId="3" priority="2" operator="notEqual">
      <formula>0</formula>
    </cfRule>
  </conditionalFormatting>
  <conditionalFormatting sqref="C11:Q11 C63:V63 H52:U54 H56:U57 I55:V55 I58:V59">
    <cfRule type="cellIs" dxfId="2" priority="1" operator="notEqual">
      <formula>0</formula>
    </cfRule>
  </conditionalFormatting>
  <hyperlinks>
    <hyperlink ref="A1" location="'0_Content '!A1" display="Back to content" xr:uid="{D8C94209-8D25-4222-BBF7-CE6936730654}"/>
    <hyperlink ref="A2" location="'0.1_Index'!A1" display="Index" xr:uid="{B7E3BC6A-A90D-4010-8B86-095839E4EC15}"/>
    <hyperlink ref="B181" location="_ftn1" display="_ftn1" xr:uid="{C81C4E9F-EDC8-403C-89BE-071C9E379999}"/>
  </hyperlinks>
  <pageMargins left="0.7" right="0.7" top="0.75" bottom="0.75" header="0.3" footer="0.3"/>
  <pageSetup paperSize="9" orientation="portrait" r:id="rId1"/>
  <headerFooter>
    <oddHeader>&amp;C&amp;"Calibri"&amp;10&amp;K0078D7Classification:  Restricted to ProCreditGroup&amp;1#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3AE90-9E54-428E-B1E6-C1DD6170BEE8}">
  <sheetPr>
    <tabColor rgb="FF004F95"/>
    <pageSetUpPr fitToPage="1"/>
  </sheetPr>
  <dimension ref="A1:AB51"/>
  <sheetViews>
    <sheetView showGridLines="0" zoomScale="85" zoomScaleNormal="85" workbookViewId="0">
      <selection activeCell="B70" sqref="B70"/>
    </sheetView>
  </sheetViews>
  <sheetFormatPr defaultColWidth="8.7109375" defaultRowHeight="14.45"/>
  <cols>
    <col min="1" max="1" width="19.5703125" bestFit="1" customWidth="1"/>
    <col min="2" max="2" width="43.7109375" style="8" customWidth="1"/>
    <col min="3" max="4" width="11.5703125" style="8" bestFit="1" customWidth="1"/>
    <col min="5" max="5" width="9.7109375" style="8" customWidth="1"/>
    <col min="6" max="6" width="8.7109375" style="8" bestFit="1" customWidth="1"/>
    <col min="7" max="7" width="10.7109375" style="8" bestFit="1" customWidth="1"/>
    <col min="8" max="8" width="12.7109375" style="8" customWidth="1"/>
    <col min="9" max="10" width="8.7109375" style="8" bestFit="1" customWidth="1"/>
    <col min="11" max="11" width="8.7109375" style="8" customWidth="1"/>
    <col min="12" max="13" width="8.7109375" style="8" bestFit="1" customWidth="1"/>
    <col min="14" max="14" width="8.7109375" style="8" customWidth="1"/>
    <col min="15" max="15" width="11.42578125" style="8" customWidth="1"/>
    <col min="16" max="16" width="11.28515625" style="8" bestFit="1" customWidth="1"/>
    <col min="17" max="17" width="10.28515625" style="8" customWidth="1"/>
    <col min="19" max="19" width="11.42578125" bestFit="1" customWidth="1"/>
    <col min="28" max="28" width="9.5703125" bestFit="1" customWidth="1"/>
  </cols>
  <sheetData>
    <row r="1" spans="1:28">
      <c r="A1" s="104" t="s">
        <v>20</v>
      </c>
      <c r="B1" s="390"/>
      <c r="C1" s="390"/>
      <c r="D1" s="390"/>
      <c r="E1" s="390"/>
      <c r="F1" s="390"/>
      <c r="G1" s="390"/>
      <c r="H1" s="390"/>
      <c r="I1" s="390"/>
      <c r="J1" s="390"/>
      <c r="K1" s="390"/>
      <c r="L1" s="390"/>
      <c r="M1" s="390"/>
      <c r="N1" s="390"/>
      <c r="O1" s="390"/>
      <c r="P1" s="390"/>
      <c r="Q1" s="390"/>
    </row>
    <row r="2" spans="1:28">
      <c r="A2" s="104" t="s">
        <v>443</v>
      </c>
      <c r="B2" s="390"/>
      <c r="C2" s="390"/>
      <c r="D2" s="390"/>
      <c r="E2" s="390"/>
      <c r="F2" s="390"/>
      <c r="G2" s="390"/>
      <c r="H2" s="390"/>
      <c r="I2" s="390"/>
      <c r="J2" s="390"/>
      <c r="K2" s="390"/>
      <c r="L2" s="390"/>
      <c r="M2" s="390"/>
      <c r="N2" s="390"/>
      <c r="O2" s="390"/>
      <c r="P2" s="390"/>
      <c r="Q2" s="390"/>
    </row>
    <row r="3" spans="1:28">
      <c r="B3" s="108" t="s">
        <v>206</v>
      </c>
      <c r="C3" s="4"/>
      <c r="D3" s="4"/>
      <c r="E3" s="4"/>
      <c r="F3" s="4"/>
      <c r="G3" s="4"/>
      <c r="H3" s="4"/>
      <c r="I3" s="4"/>
      <c r="J3" s="4"/>
      <c r="K3" s="4"/>
      <c r="L3" s="4"/>
      <c r="M3" s="4"/>
      <c r="N3" s="4"/>
      <c r="O3" s="4"/>
      <c r="P3" s="4"/>
      <c r="Q3" s="4"/>
    </row>
    <row r="4" spans="1:28">
      <c r="B4" s="13"/>
      <c r="C4" s="13"/>
      <c r="D4" s="20"/>
      <c r="E4" s="20"/>
      <c r="F4" s="20"/>
      <c r="G4" s="20"/>
      <c r="H4" s="20"/>
      <c r="I4" s="20"/>
      <c r="J4" s="20"/>
      <c r="K4" s="20"/>
      <c r="L4" s="20"/>
      <c r="M4" s="20"/>
      <c r="N4" s="20"/>
      <c r="O4" s="20"/>
      <c r="P4" s="20"/>
      <c r="Q4" s="20"/>
    </row>
    <row r="5" spans="1:28">
      <c r="B5" s="491" t="s">
        <v>207</v>
      </c>
      <c r="C5" s="507"/>
      <c r="D5" s="507"/>
      <c r="E5" s="507"/>
      <c r="F5" s="507"/>
      <c r="G5" s="507"/>
      <c r="H5" s="507"/>
      <c r="I5" s="507"/>
      <c r="J5" s="507"/>
      <c r="K5" s="507"/>
      <c r="L5" s="507"/>
      <c r="M5" s="507"/>
      <c r="N5" s="507"/>
      <c r="O5" s="507"/>
      <c r="P5" s="507"/>
      <c r="Q5" s="507"/>
    </row>
    <row r="6" spans="1:28">
      <c r="B6" s="508" t="s">
        <v>639</v>
      </c>
      <c r="C6" s="480" t="s">
        <v>445</v>
      </c>
      <c r="D6" s="485"/>
      <c r="E6" s="485"/>
      <c r="F6" s="480" t="s">
        <v>446</v>
      </c>
      <c r="G6" s="485"/>
      <c r="H6" s="485"/>
      <c r="I6" s="480" t="s">
        <v>447</v>
      </c>
      <c r="J6" s="485"/>
      <c r="K6" s="485"/>
      <c r="L6" s="480" t="s">
        <v>448</v>
      </c>
      <c r="M6" s="485"/>
      <c r="N6" s="485"/>
      <c r="O6" s="480" t="s">
        <v>213</v>
      </c>
      <c r="P6" s="485"/>
      <c r="Q6" s="485"/>
    </row>
    <row r="7" spans="1:28">
      <c r="B7" s="511"/>
      <c r="C7" s="93" t="s">
        <v>523</v>
      </c>
      <c r="D7" s="93" t="s">
        <v>524</v>
      </c>
      <c r="E7" s="94" t="s">
        <v>525</v>
      </c>
      <c r="F7" s="93" t="s">
        <v>523</v>
      </c>
      <c r="G7" s="93" t="s">
        <v>524</v>
      </c>
      <c r="H7" s="94" t="s">
        <v>525</v>
      </c>
      <c r="I7" s="93" t="s">
        <v>523</v>
      </c>
      <c r="J7" s="93" t="s">
        <v>524</v>
      </c>
      <c r="K7" s="94" t="s">
        <v>525</v>
      </c>
      <c r="L7" s="93" t="s">
        <v>523</v>
      </c>
      <c r="M7" s="93" t="s">
        <v>524</v>
      </c>
      <c r="N7" s="94" t="s">
        <v>525</v>
      </c>
      <c r="O7" s="93" t="s">
        <v>523</v>
      </c>
      <c r="P7" s="93" t="s">
        <v>524</v>
      </c>
      <c r="Q7" s="94" t="s">
        <v>525</v>
      </c>
    </row>
    <row r="8" spans="1:28">
      <c r="B8" s="51" t="s">
        <v>208</v>
      </c>
      <c r="C8" s="53">
        <v>440.9</v>
      </c>
      <c r="D8" s="53">
        <v>456.44715194999992</v>
      </c>
      <c r="E8" s="53">
        <v>457.26495083999998</v>
      </c>
      <c r="F8" s="53">
        <v>54.6</v>
      </c>
      <c r="G8" s="53">
        <v>66.83723762000001</v>
      </c>
      <c r="H8" s="53">
        <v>50.130525630000001</v>
      </c>
      <c r="I8" s="53">
        <v>58.4</v>
      </c>
      <c r="J8" s="53">
        <v>68.974211839999995</v>
      </c>
      <c r="K8" s="53">
        <v>74.604876090000005</v>
      </c>
      <c r="L8" s="53">
        <v>0.1</v>
      </c>
      <c r="M8" s="53">
        <v>9.0408199999999994E-2</v>
      </c>
      <c r="N8" s="53">
        <v>2.5282279999999997E-2</v>
      </c>
      <c r="O8" s="53">
        <v>553.9</v>
      </c>
      <c r="P8" s="53">
        <v>592.34900960999983</v>
      </c>
      <c r="Q8" s="53">
        <v>582.02563484000007</v>
      </c>
      <c r="R8" s="220"/>
      <c r="S8" s="220"/>
      <c r="T8" s="220"/>
      <c r="AB8" s="220"/>
    </row>
    <row r="9" spans="1:28">
      <c r="B9" s="54" t="s">
        <v>209</v>
      </c>
      <c r="C9" s="53">
        <v>1251</v>
      </c>
      <c r="D9" s="53">
        <v>1374.9708682300002</v>
      </c>
      <c r="E9" s="53">
        <v>1461.01721733</v>
      </c>
      <c r="F9" s="53">
        <v>410.3</v>
      </c>
      <c r="G9" s="53">
        <v>494.04475785999995</v>
      </c>
      <c r="H9" s="53">
        <v>419.22988570999996</v>
      </c>
      <c r="I9" s="53">
        <v>126.7</v>
      </c>
      <c r="J9" s="53">
        <v>181.17663680999999</v>
      </c>
      <c r="K9" s="53">
        <v>222.37057425999998</v>
      </c>
      <c r="L9" s="53">
        <v>0.9</v>
      </c>
      <c r="M9" s="53">
        <v>1.66664156</v>
      </c>
      <c r="N9" s="53">
        <v>2.0992684800000001</v>
      </c>
      <c r="O9" s="53">
        <v>1788.9</v>
      </c>
      <c r="P9" s="53">
        <v>2051.8589044599998</v>
      </c>
      <c r="Q9" s="53">
        <v>2104.7169457799996</v>
      </c>
      <c r="R9" s="220"/>
      <c r="S9" s="220"/>
      <c r="T9" s="220"/>
      <c r="AB9" s="220"/>
    </row>
    <row r="10" spans="1:28">
      <c r="B10" s="54" t="s">
        <v>210</v>
      </c>
      <c r="C10" s="53">
        <v>729</v>
      </c>
      <c r="D10" s="53">
        <v>818.31291519999991</v>
      </c>
      <c r="E10" s="53">
        <v>889.31055688000004</v>
      </c>
      <c r="F10" s="53">
        <v>236.2</v>
      </c>
      <c r="G10" s="53">
        <v>311.72857898000001</v>
      </c>
      <c r="H10" s="53">
        <v>288.44995719999997</v>
      </c>
      <c r="I10" s="53">
        <v>53.7</v>
      </c>
      <c r="J10" s="53">
        <v>74.669575719999983</v>
      </c>
      <c r="K10" s="53">
        <v>90.063077309999997</v>
      </c>
      <c r="L10" s="53">
        <v>3.8</v>
      </c>
      <c r="M10" s="53">
        <v>4.5777510000000001</v>
      </c>
      <c r="N10" s="53">
        <v>4.8276246500000006</v>
      </c>
      <c r="O10" s="53">
        <v>1022.7</v>
      </c>
      <c r="P10" s="53">
        <v>1209.2888209</v>
      </c>
      <c r="Q10" s="53">
        <v>1272.65121604</v>
      </c>
      <c r="R10" s="220"/>
      <c r="S10" s="220"/>
      <c r="T10" s="220"/>
      <c r="AB10" s="220"/>
    </row>
    <row r="11" spans="1:28">
      <c r="B11" s="54" t="s">
        <v>211</v>
      </c>
      <c r="C11" s="53">
        <v>884.1</v>
      </c>
      <c r="D11" s="53">
        <v>971.34163355999999</v>
      </c>
      <c r="E11" s="53">
        <v>1018.2300287999999</v>
      </c>
      <c r="F11" s="53">
        <v>257.5</v>
      </c>
      <c r="G11" s="53">
        <v>310.95495853</v>
      </c>
      <c r="H11" s="53">
        <v>278.81588906000002</v>
      </c>
      <c r="I11" s="53">
        <v>54</v>
      </c>
      <c r="J11" s="53">
        <v>68.16068903</v>
      </c>
      <c r="K11" s="53">
        <v>82.267444430000012</v>
      </c>
      <c r="L11" s="53">
        <v>16.600000000000001</v>
      </c>
      <c r="M11" s="53">
        <v>16.640231819999997</v>
      </c>
      <c r="N11" s="53">
        <v>22.931015930000001</v>
      </c>
      <c r="O11" s="53">
        <v>1212.2</v>
      </c>
      <c r="P11" s="53">
        <v>1367.0975129400001</v>
      </c>
      <c r="Q11" s="53">
        <v>1402.24437822</v>
      </c>
      <c r="R11" s="220"/>
      <c r="S11" s="220"/>
      <c r="T11" s="220"/>
      <c r="AB11" s="220"/>
    </row>
    <row r="12" spans="1:28">
      <c r="B12" s="54" t="s">
        <v>212</v>
      </c>
      <c r="C12" s="53">
        <v>481.8</v>
      </c>
      <c r="D12" s="53">
        <v>513.66649253000014</v>
      </c>
      <c r="E12" s="53">
        <v>569.92679358000009</v>
      </c>
      <c r="F12" s="53">
        <v>120.6</v>
      </c>
      <c r="G12" s="53">
        <v>132.07827951000002</v>
      </c>
      <c r="H12" s="53">
        <v>123.2538316</v>
      </c>
      <c r="I12" s="53">
        <v>24.3</v>
      </c>
      <c r="J12" s="53">
        <v>30.335112640000002</v>
      </c>
      <c r="K12" s="53">
        <v>28.832720269999999</v>
      </c>
      <c r="L12" s="53">
        <v>32</v>
      </c>
      <c r="M12" s="53">
        <v>27.735778889999999</v>
      </c>
      <c r="N12" s="53">
        <v>24.074525420000001</v>
      </c>
      <c r="O12" s="53">
        <v>658.7</v>
      </c>
      <c r="P12" s="53">
        <v>703.8156635700002</v>
      </c>
      <c r="Q12" s="53">
        <v>746.08787087000007</v>
      </c>
      <c r="R12" s="220"/>
      <c r="S12" s="220"/>
      <c r="T12" s="220"/>
      <c r="AB12" s="220"/>
    </row>
    <row r="13" spans="1:28">
      <c r="B13" s="55" t="s">
        <v>213</v>
      </c>
      <c r="C13" s="171">
        <v>3786.7</v>
      </c>
      <c r="D13" s="171">
        <v>4134.7</v>
      </c>
      <c r="E13" s="171">
        <v>4395.7</v>
      </c>
      <c r="F13" s="171">
        <v>1079.2</v>
      </c>
      <c r="G13" s="171">
        <v>1315.6</v>
      </c>
      <c r="H13" s="171">
        <v>1159.9000000000001</v>
      </c>
      <c r="I13" s="171">
        <v>317.10000000000002</v>
      </c>
      <c r="J13" s="171">
        <v>423.3</v>
      </c>
      <c r="K13" s="171">
        <v>498.1</v>
      </c>
      <c r="L13" s="171">
        <v>53.4</v>
      </c>
      <c r="M13" s="171">
        <v>50.7</v>
      </c>
      <c r="N13" s="171">
        <v>54</v>
      </c>
      <c r="O13" s="171">
        <v>5236.3999999999996</v>
      </c>
      <c r="P13" s="171">
        <v>5924.4</v>
      </c>
      <c r="Q13" s="171">
        <v>6107.7</v>
      </c>
      <c r="R13" s="220"/>
      <c r="S13" s="220"/>
      <c r="T13" s="220"/>
      <c r="AB13" s="220"/>
    </row>
    <row r="14" spans="1:28">
      <c r="B14" s="32"/>
      <c r="C14" s="244"/>
      <c r="D14" s="244"/>
      <c r="E14" s="244"/>
      <c r="F14" s="244"/>
      <c r="G14" s="244"/>
      <c r="H14" s="244"/>
      <c r="I14" s="244"/>
      <c r="J14" s="244"/>
      <c r="K14" s="244"/>
      <c r="L14" s="244"/>
      <c r="M14" s="244"/>
      <c r="N14" s="244"/>
      <c r="O14" s="244"/>
      <c r="P14" s="244"/>
      <c r="Q14" s="244"/>
    </row>
    <row r="15" spans="1:28" ht="28.5" customHeight="1">
      <c r="B15" s="85" t="s">
        <v>516</v>
      </c>
      <c r="C15" s="506" t="s">
        <v>640</v>
      </c>
      <c r="D15" s="506"/>
      <c r="E15" s="506"/>
      <c r="F15" s="506"/>
      <c r="G15" s="506"/>
      <c r="H15" s="506"/>
      <c r="I15" s="506"/>
      <c r="J15" s="506"/>
      <c r="K15" s="506"/>
      <c r="L15" s="506"/>
      <c r="M15" s="506"/>
      <c r="N15" s="506"/>
      <c r="O15" s="506"/>
      <c r="P15" s="506"/>
      <c r="Q15" s="506"/>
    </row>
    <row r="16" spans="1:28" ht="14.65" customHeight="1">
      <c r="B16" s="85" t="s">
        <v>518</v>
      </c>
      <c r="C16" s="506" t="s">
        <v>535</v>
      </c>
      <c r="D16" s="506"/>
      <c r="E16" s="506"/>
      <c r="F16" s="506"/>
      <c r="G16" s="506"/>
      <c r="H16" s="506"/>
      <c r="I16" s="506"/>
      <c r="J16" s="506"/>
      <c r="K16" s="506"/>
      <c r="L16" s="506"/>
      <c r="M16" s="506"/>
      <c r="N16" s="506"/>
      <c r="O16" s="506"/>
      <c r="P16" s="506"/>
      <c r="Q16" s="506"/>
    </row>
    <row r="17" spans="2:20">
      <c r="B17" s="85" t="s">
        <v>520</v>
      </c>
      <c r="C17" s="464" t="s">
        <v>641</v>
      </c>
      <c r="D17" s="481"/>
      <c r="E17" s="481"/>
      <c r="F17" s="481"/>
      <c r="G17" s="481"/>
      <c r="H17" s="481"/>
      <c r="I17" s="481"/>
      <c r="J17" s="481"/>
      <c r="K17" s="481"/>
      <c r="L17" s="481"/>
      <c r="M17" s="481"/>
      <c r="N17" s="481"/>
      <c r="O17" s="481"/>
      <c r="P17" s="481"/>
      <c r="Q17" s="481"/>
    </row>
    <row r="18" spans="2:20">
      <c r="B18" s="367"/>
      <c r="C18"/>
      <c r="D18"/>
      <c r="E18"/>
      <c r="F18"/>
      <c r="G18"/>
      <c r="H18"/>
      <c r="I18"/>
      <c r="J18"/>
      <c r="K18"/>
      <c r="L18"/>
      <c r="M18"/>
      <c r="N18"/>
      <c r="O18"/>
      <c r="P18"/>
      <c r="Q18"/>
    </row>
    <row r="19" spans="2:20">
      <c r="B19" s="491" t="s">
        <v>214</v>
      </c>
      <c r="C19" s="507"/>
      <c r="D19" s="507"/>
      <c r="E19" s="507"/>
      <c r="F19" s="507"/>
      <c r="G19" s="507"/>
      <c r="H19" s="507"/>
      <c r="I19" s="507"/>
      <c r="J19" s="507"/>
      <c r="K19" s="507"/>
      <c r="L19" s="507"/>
      <c r="M19" s="507"/>
      <c r="N19" s="507"/>
      <c r="O19" s="507"/>
      <c r="P19" s="507"/>
      <c r="Q19" s="507"/>
    </row>
    <row r="20" spans="2:20">
      <c r="B20" s="508" t="s">
        <v>642</v>
      </c>
      <c r="C20" s="480" t="s">
        <v>445</v>
      </c>
      <c r="D20" s="485"/>
      <c r="E20" s="485"/>
      <c r="F20" s="480" t="s">
        <v>446</v>
      </c>
      <c r="G20" s="485"/>
      <c r="H20" s="485"/>
      <c r="I20" s="480" t="s">
        <v>447</v>
      </c>
      <c r="J20" s="485"/>
      <c r="K20" s="485"/>
      <c r="L20" s="480" t="s">
        <v>448</v>
      </c>
      <c r="M20" s="485"/>
      <c r="N20" s="485"/>
      <c r="O20" s="480" t="s">
        <v>213</v>
      </c>
      <c r="P20" s="485"/>
      <c r="Q20" s="485"/>
    </row>
    <row r="21" spans="2:20">
      <c r="B21" s="508"/>
      <c r="C21" s="49" t="s">
        <v>523</v>
      </c>
      <c r="D21" s="49" t="s">
        <v>524</v>
      </c>
      <c r="E21" s="50" t="s">
        <v>525</v>
      </c>
      <c r="F21" s="49" t="s">
        <v>523</v>
      </c>
      <c r="G21" s="49" t="s">
        <v>524</v>
      </c>
      <c r="H21" s="50" t="s">
        <v>525</v>
      </c>
      <c r="I21" s="49" t="s">
        <v>523</v>
      </c>
      <c r="J21" s="49" t="s">
        <v>524</v>
      </c>
      <c r="K21" s="50" t="s">
        <v>525</v>
      </c>
      <c r="L21" s="49" t="s">
        <v>523</v>
      </c>
      <c r="M21" s="49" t="s">
        <v>524</v>
      </c>
      <c r="N21" s="50" t="s">
        <v>525</v>
      </c>
      <c r="O21" s="49" t="s">
        <v>523</v>
      </c>
      <c r="P21" s="49" t="s">
        <v>524</v>
      </c>
      <c r="Q21" s="50" t="s">
        <v>525</v>
      </c>
    </row>
    <row r="22" spans="2:20">
      <c r="B22" s="54" t="s">
        <v>643</v>
      </c>
      <c r="C22" s="53">
        <v>975.6</v>
      </c>
      <c r="D22" s="53">
        <v>1021.39026954</v>
      </c>
      <c r="E22" s="53">
        <v>1015.44940464</v>
      </c>
      <c r="F22" s="53">
        <v>263.89999999999998</v>
      </c>
      <c r="G22" s="53">
        <v>324.88088433999997</v>
      </c>
      <c r="H22" s="53">
        <v>297.87686207000002</v>
      </c>
      <c r="I22" s="53">
        <v>119.5</v>
      </c>
      <c r="J22" s="53">
        <v>155.24284077000002</v>
      </c>
      <c r="K22" s="53">
        <v>182.79924425999999</v>
      </c>
      <c r="L22" s="53">
        <v>13.6</v>
      </c>
      <c r="M22" s="53">
        <v>9.2332648099999997</v>
      </c>
      <c r="N22" s="53">
        <v>8.6242648299999995</v>
      </c>
      <c r="O22" s="53">
        <v>1372.5</v>
      </c>
      <c r="P22" s="53">
        <v>1510.7472594599999</v>
      </c>
      <c r="Q22" s="53">
        <v>1504.7497758</v>
      </c>
      <c r="R22" s="247"/>
      <c r="S22" s="247"/>
      <c r="T22" s="247"/>
    </row>
    <row r="23" spans="2:20">
      <c r="B23" s="54" t="s">
        <v>216</v>
      </c>
      <c r="C23" s="53">
        <v>632.4</v>
      </c>
      <c r="D23" s="53">
        <v>666.22365060000004</v>
      </c>
      <c r="E23" s="53">
        <v>726.25552042999993</v>
      </c>
      <c r="F23" s="53">
        <v>332.7</v>
      </c>
      <c r="G23" s="53">
        <v>416.09570625999999</v>
      </c>
      <c r="H23" s="53">
        <v>337.20727498000002</v>
      </c>
      <c r="I23" s="53">
        <v>21.4</v>
      </c>
      <c r="J23" s="53">
        <v>34.632570600000001</v>
      </c>
      <c r="K23" s="53">
        <v>43.220024960000003</v>
      </c>
      <c r="L23" s="53">
        <v>5.6</v>
      </c>
      <c r="M23" s="53">
        <v>3.2635612099999998</v>
      </c>
      <c r="N23" s="53">
        <v>3.4181788700000002</v>
      </c>
      <c r="O23" s="53">
        <v>992.1</v>
      </c>
      <c r="P23" s="53">
        <v>1120.21548867</v>
      </c>
      <c r="Q23" s="53">
        <v>1110.10099924</v>
      </c>
      <c r="R23" s="247"/>
      <c r="S23" s="247"/>
      <c r="T23" s="247"/>
    </row>
    <row r="24" spans="2:20">
      <c r="B24" s="54" t="s">
        <v>217</v>
      </c>
      <c r="C24" s="53">
        <v>888.1</v>
      </c>
      <c r="D24" s="53">
        <v>896.42037027999993</v>
      </c>
      <c r="E24" s="53">
        <v>912.90970282000001</v>
      </c>
      <c r="F24" s="53">
        <v>242.3</v>
      </c>
      <c r="G24" s="53">
        <v>268.04478583000002</v>
      </c>
      <c r="H24" s="53">
        <v>233.67720272999998</v>
      </c>
      <c r="I24" s="53">
        <v>77.900000000000006</v>
      </c>
      <c r="J24" s="53">
        <v>87.386085569999992</v>
      </c>
      <c r="K24" s="53">
        <v>99.728821969999998</v>
      </c>
      <c r="L24" s="53">
        <v>20.5</v>
      </c>
      <c r="M24" s="53">
        <v>10.59319719</v>
      </c>
      <c r="N24" s="53">
        <v>15.2168864</v>
      </c>
      <c r="O24" s="53">
        <v>1228.8</v>
      </c>
      <c r="P24" s="53">
        <v>1262.4444388699999</v>
      </c>
      <c r="Q24" s="53">
        <v>1261.5326139199999</v>
      </c>
      <c r="R24" s="247"/>
      <c r="S24" s="247"/>
      <c r="T24" s="247"/>
    </row>
    <row r="25" spans="2:20">
      <c r="B25" s="54" t="s">
        <v>218</v>
      </c>
      <c r="C25" s="53">
        <v>180.5</v>
      </c>
      <c r="D25" s="53">
        <v>178.55475096999999</v>
      </c>
      <c r="E25" s="53">
        <v>186.86206519999999</v>
      </c>
      <c r="F25" s="53">
        <v>36.9</v>
      </c>
      <c r="G25" s="53">
        <v>46.215638060000003</v>
      </c>
      <c r="H25" s="53">
        <v>42.361199299999996</v>
      </c>
      <c r="I25" s="53">
        <v>30.2</v>
      </c>
      <c r="J25" s="53">
        <v>31.472856499999999</v>
      </c>
      <c r="K25" s="53">
        <v>32.746522040000002</v>
      </c>
      <c r="L25" s="53">
        <v>0</v>
      </c>
      <c r="M25" s="53">
        <v>0.43207058000000004</v>
      </c>
      <c r="N25" s="53">
        <v>0.26705825999999999</v>
      </c>
      <c r="O25" s="53">
        <v>247.6</v>
      </c>
      <c r="P25" s="53">
        <v>256.67531610999998</v>
      </c>
      <c r="Q25" s="53">
        <v>262.23684479999997</v>
      </c>
      <c r="R25" s="247"/>
      <c r="S25" s="247"/>
      <c r="T25" s="247"/>
    </row>
    <row r="26" spans="2:20">
      <c r="B26" s="54" t="s">
        <v>219</v>
      </c>
      <c r="C26" s="509" t="s">
        <v>508</v>
      </c>
      <c r="D26" s="53">
        <v>204.52325008000003</v>
      </c>
      <c r="E26" s="53">
        <v>279.81959860000001</v>
      </c>
      <c r="F26" s="509" t="s">
        <v>508</v>
      </c>
      <c r="G26" s="53">
        <v>30.611011000000001</v>
      </c>
      <c r="H26" s="53">
        <v>23.59705284</v>
      </c>
      <c r="I26" s="509" t="s">
        <v>508</v>
      </c>
      <c r="J26" s="53">
        <v>3.9455748399999999</v>
      </c>
      <c r="K26" s="53">
        <v>3.7123131000000003</v>
      </c>
      <c r="L26" s="509" t="s">
        <v>508</v>
      </c>
      <c r="M26" s="53">
        <v>11.03455232</v>
      </c>
      <c r="N26" s="53">
        <v>11.944560279999999</v>
      </c>
      <c r="O26" s="509" t="s">
        <v>508</v>
      </c>
      <c r="P26" s="53">
        <v>250.11438824000001</v>
      </c>
      <c r="Q26" s="53">
        <v>319.07352482000005</v>
      </c>
      <c r="R26" s="247"/>
      <c r="S26" s="247"/>
      <c r="T26" s="247"/>
    </row>
    <row r="27" spans="2:20">
      <c r="B27" s="54" t="s">
        <v>220</v>
      </c>
      <c r="C27" s="509"/>
      <c r="D27" s="53">
        <v>347.44466105999999</v>
      </c>
      <c r="E27" s="53">
        <v>383.00514870999996</v>
      </c>
      <c r="F27" s="509"/>
      <c r="G27" s="53">
        <v>93.214805689999992</v>
      </c>
      <c r="H27" s="53">
        <v>91.636769420000007</v>
      </c>
      <c r="I27" s="509"/>
      <c r="J27" s="53">
        <v>12.043459050000001</v>
      </c>
      <c r="K27" s="53">
        <v>23.003941699999999</v>
      </c>
      <c r="L27" s="509"/>
      <c r="M27" s="53">
        <v>5.1310686199999997</v>
      </c>
      <c r="N27" s="53">
        <v>8.0571413399999994</v>
      </c>
      <c r="O27" s="509"/>
      <c r="P27" s="53">
        <v>457.83399442000001</v>
      </c>
      <c r="Q27" s="53">
        <v>505.70300116999994</v>
      </c>
      <c r="R27" s="247"/>
      <c r="S27" s="247"/>
      <c r="T27" s="247"/>
    </row>
    <row r="28" spans="2:20">
      <c r="B28" s="54" t="s">
        <v>221</v>
      </c>
      <c r="C28" s="509"/>
      <c r="D28" s="53">
        <v>125.09030116</v>
      </c>
      <c r="E28" s="53">
        <v>128.76110439000001</v>
      </c>
      <c r="F28" s="509"/>
      <c r="G28" s="53">
        <v>34.207248579999998</v>
      </c>
      <c r="H28" s="53">
        <v>32.952147910000001</v>
      </c>
      <c r="I28" s="509"/>
      <c r="J28" s="53">
        <v>13.27161087</v>
      </c>
      <c r="K28" s="53">
        <v>16.740991000000001</v>
      </c>
      <c r="L28" s="509"/>
      <c r="M28" s="53">
        <v>0.15504591000000001</v>
      </c>
      <c r="N28" s="53">
        <v>7.1483889999999994E-2</v>
      </c>
      <c r="O28" s="509"/>
      <c r="P28" s="53">
        <v>172.72420652</v>
      </c>
      <c r="Q28" s="53">
        <v>178.52572719000003</v>
      </c>
      <c r="R28" s="247"/>
      <c r="S28" s="247"/>
      <c r="T28" s="247"/>
    </row>
    <row r="29" spans="2:20">
      <c r="B29" s="54" t="s">
        <v>222</v>
      </c>
      <c r="C29" s="53">
        <v>837.3</v>
      </c>
      <c r="D29" s="53">
        <v>287.41249593999999</v>
      </c>
      <c r="E29" s="53">
        <v>291.87392799000003</v>
      </c>
      <c r="F29" s="53">
        <v>170.4</v>
      </c>
      <c r="G29" s="53">
        <v>56.63722783</v>
      </c>
      <c r="H29" s="53">
        <v>51.940719119999997</v>
      </c>
      <c r="I29" s="53">
        <v>59.5</v>
      </c>
      <c r="J29" s="53">
        <v>56.240701890000004</v>
      </c>
      <c r="K29" s="53">
        <v>60.102831000000002</v>
      </c>
      <c r="L29" s="53">
        <v>13.8</v>
      </c>
      <c r="M29" s="53">
        <v>10.85516578</v>
      </c>
      <c r="N29" s="53">
        <v>6.3490505099999996</v>
      </c>
      <c r="O29" s="53">
        <v>1080.9000000000001</v>
      </c>
      <c r="P29" s="53">
        <v>411.14559143999998</v>
      </c>
      <c r="Q29" s="53">
        <v>410.26652861999997</v>
      </c>
      <c r="R29" s="247"/>
      <c r="S29" s="247"/>
      <c r="T29" s="247"/>
    </row>
    <row r="30" spans="2:20">
      <c r="B30" s="170" t="s">
        <v>223</v>
      </c>
      <c r="C30" s="171">
        <v>3513.9</v>
      </c>
      <c r="D30" s="171">
        <f>SUM(D22:D29)</f>
        <v>3727.0597496299997</v>
      </c>
      <c r="E30" s="171">
        <f>SUM(E22:E29)</f>
        <v>3924.9364727800003</v>
      </c>
      <c r="F30" s="171">
        <v>1046.0999999999999</v>
      </c>
      <c r="G30" s="171">
        <f>SUM(G22:G29)</f>
        <v>1269.9073075900001</v>
      </c>
      <c r="H30" s="171">
        <f>SUM(H22:H29)</f>
        <v>1111.2492283699999</v>
      </c>
      <c r="I30" s="171">
        <v>308.5</v>
      </c>
      <c r="J30" s="171">
        <f>SUM(J22:J29)</f>
        <v>394.23570009000008</v>
      </c>
      <c r="K30" s="171">
        <f>SUM(K22:K29)</f>
        <v>462.05469003000002</v>
      </c>
      <c r="L30" s="171">
        <v>53.4</v>
      </c>
      <c r="M30" s="171">
        <f>SUM(M22:M29)</f>
        <v>50.697926420000002</v>
      </c>
      <c r="N30" s="171">
        <f>SUM(N22:N29)</f>
        <v>53.948624379999998</v>
      </c>
      <c r="O30" s="171">
        <v>4921.8999999999996</v>
      </c>
      <c r="P30" s="171">
        <v>5441.9006837299994</v>
      </c>
      <c r="Q30" s="171">
        <v>5552.1890155599995</v>
      </c>
      <c r="R30" s="247"/>
      <c r="S30" s="247"/>
      <c r="T30" s="247"/>
    </row>
    <row r="31" spans="2:20">
      <c r="B31" s="13"/>
      <c r="C31" s="243"/>
      <c r="D31" s="243"/>
      <c r="E31" s="243"/>
      <c r="F31" s="243"/>
      <c r="G31" s="243"/>
      <c r="H31" s="243"/>
      <c r="I31" s="243"/>
      <c r="J31" s="243"/>
      <c r="K31" s="243"/>
      <c r="L31" s="243"/>
      <c r="M31" s="243"/>
      <c r="N31" s="243"/>
      <c r="O31" s="243"/>
      <c r="P31" s="243"/>
      <c r="Q31" s="243"/>
      <c r="R31" s="194"/>
    </row>
    <row r="32" spans="2:20" ht="14.65" customHeight="1">
      <c r="B32" s="85" t="s">
        <v>516</v>
      </c>
      <c r="C32" s="506" t="s">
        <v>644</v>
      </c>
      <c r="D32" s="506"/>
      <c r="E32" s="506"/>
      <c r="F32" s="506"/>
      <c r="G32" s="506"/>
      <c r="H32" s="506"/>
      <c r="I32" s="506"/>
      <c r="J32" s="506"/>
      <c r="K32" s="506"/>
      <c r="L32" s="506"/>
      <c r="M32" s="506"/>
      <c r="N32" s="506"/>
      <c r="O32" s="506"/>
      <c r="P32" s="506"/>
      <c r="Q32" s="506"/>
    </row>
    <row r="33" spans="2:18" ht="14.65" customHeight="1">
      <c r="B33" s="85" t="s">
        <v>518</v>
      </c>
      <c r="C33" s="506" t="s">
        <v>645</v>
      </c>
      <c r="D33" s="506"/>
      <c r="E33" s="506"/>
      <c r="F33" s="506"/>
      <c r="G33" s="506"/>
      <c r="H33" s="506"/>
      <c r="I33" s="506"/>
      <c r="J33" s="506"/>
      <c r="K33" s="506"/>
      <c r="L33" s="506"/>
      <c r="M33" s="506"/>
      <c r="N33" s="506"/>
      <c r="O33" s="506"/>
      <c r="P33" s="506"/>
      <c r="Q33" s="506"/>
    </row>
    <row r="34" spans="2:18">
      <c r="B34" s="85" t="s">
        <v>520</v>
      </c>
      <c r="C34" s="464" t="s">
        <v>646</v>
      </c>
      <c r="D34" s="481"/>
      <c r="E34" s="481"/>
      <c r="F34" s="481"/>
      <c r="G34" s="481"/>
      <c r="H34" s="481"/>
      <c r="I34" s="481"/>
      <c r="J34" s="481"/>
      <c r="K34" s="481"/>
      <c r="L34" s="481"/>
      <c r="M34" s="481"/>
      <c r="N34" s="481"/>
      <c r="O34" s="481"/>
      <c r="P34" s="481"/>
      <c r="Q34" s="481"/>
    </row>
    <row r="35" spans="2:18">
      <c r="B35" s="13"/>
      <c r="C35" s="13"/>
      <c r="D35" s="20"/>
      <c r="E35" s="20"/>
      <c r="F35" s="20"/>
      <c r="G35" s="20"/>
      <c r="H35" s="20"/>
      <c r="I35" s="20"/>
      <c r="J35" s="20"/>
      <c r="K35" s="20"/>
      <c r="L35" s="20"/>
      <c r="M35" s="20"/>
      <c r="N35" s="20"/>
      <c r="O35" s="20"/>
      <c r="P35" s="20"/>
      <c r="Q35" s="20"/>
    </row>
    <row r="36" spans="2:18">
      <c r="B36" s="13"/>
      <c r="C36" s="13"/>
      <c r="D36" s="20"/>
      <c r="E36" s="20"/>
      <c r="F36" s="20"/>
      <c r="G36" s="20"/>
      <c r="H36" s="20"/>
      <c r="I36" s="20"/>
      <c r="J36" s="20"/>
      <c r="K36" s="20"/>
      <c r="L36" s="20"/>
      <c r="M36" s="20"/>
      <c r="N36" s="20"/>
      <c r="O36" s="20"/>
      <c r="P36" s="20"/>
      <c r="Q36" s="20"/>
    </row>
    <row r="37" spans="2:18">
      <c r="B37" s="491" t="s">
        <v>224</v>
      </c>
      <c r="C37" s="507"/>
      <c r="D37" s="507"/>
      <c r="E37" s="507"/>
      <c r="F37" s="507"/>
      <c r="G37" s="507"/>
      <c r="H37" s="507"/>
      <c r="I37" s="507"/>
      <c r="J37" s="507"/>
      <c r="K37" s="507"/>
      <c r="L37" s="507"/>
      <c r="M37" s="507"/>
      <c r="N37" s="507"/>
      <c r="O37" s="507"/>
      <c r="P37" s="507"/>
      <c r="Q37" s="507"/>
    </row>
    <row r="38" spans="2:18">
      <c r="B38" s="508" t="s">
        <v>27</v>
      </c>
      <c r="C38" s="480" t="s">
        <v>445</v>
      </c>
      <c r="D38" s="485"/>
      <c r="E38" s="485"/>
      <c r="F38" s="480" t="s">
        <v>446</v>
      </c>
      <c r="G38" s="485"/>
      <c r="H38" s="485"/>
      <c r="I38" s="480" t="s">
        <v>447</v>
      </c>
      <c r="J38" s="485"/>
      <c r="K38" s="485"/>
      <c r="L38" s="480" t="s">
        <v>448</v>
      </c>
      <c r="M38" s="485"/>
      <c r="N38" s="485"/>
      <c r="O38" s="480" t="s">
        <v>213</v>
      </c>
      <c r="P38" s="485"/>
      <c r="Q38" s="485"/>
    </row>
    <row r="39" spans="2:18" ht="17.649999999999999" customHeight="1">
      <c r="B39" s="508"/>
      <c r="C39" s="49" t="s">
        <v>523</v>
      </c>
      <c r="D39" s="49" t="s">
        <v>524</v>
      </c>
      <c r="E39" s="50" t="s">
        <v>525</v>
      </c>
      <c r="F39" s="49" t="s">
        <v>523</v>
      </c>
      <c r="G39" s="49" t="s">
        <v>524</v>
      </c>
      <c r="H39" s="50" t="s">
        <v>525</v>
      </c>
      <c r="I39" s="49" t="s">
        <v>523</v>
      </c>
      <c r="J39" s="49" t="s">
        <v>524</v>
      </c>
      <c r="K39" s="50" t="s">
        <v>525</v>
      </c>
      <c r="L39" s="49" t="s">
        <v>523</v>
      </c>
      <c r="M39" s="49" t="s">
        <v>524</v>
      </c>
      <c r="N39" s="50" t="s">
        <v>525</v>
      </c>
      <c r="O39" s="49" t="s">
        <v>523</v>
      </c>
      <c r="P39" s="49" t="s">
        <v>524</v>
      </c>
      <c r="Q39" s="50" t="s">
        <v>525</v>
      </c>
    </row>
    <row r="40" spans="2:18">
      <c r="B40" s="187" t="s">
        <v>225</v>
      </c>
      <c r="C40" s="188">
        <v>2944295</v>
      </c>
      <c r="D40" s="188">
        <v>3332779</v>
      </c>
      <c r="E40" s="188">
        <v>3750043</v>
      </c>
      <c r="F40" s="188">
        <v>977281</v>
      </c>
      <c r="G40" s="188">
        <v>1148250</v>
      </c>
      <c r="H40" s="188">
        <v>951409</v>
      </c>
      <c r="I40" s="188">
        <v>134174</v>
      </c>
      <c r="J40" s="188">
        <v>184875</v>
      </c>
      <c r="K40" s="188">
        <v>195157</v>
      </c>
      <c r="L40" s="188">
        <v>4941</v>
      </c>
      <c r="M40" s="188">
        <v>5128</v>
      </c>
      <c r="N40" s="188">
        <v>5213</v>
      </c>
      <c r="O40" s="188">
        <v>4060691</v>
      </c>
      <c r="P40" s="188">
        <v>4671032</v>
      </c>
      <c r="Q40" s="188">
        <v>4901822</v>
      </c>
      <c r="R40" s="162"/>
    </row>
    <row r="41" spans="2:18">
      <c r="B41" s="510" t="s">
        <v>647</v>
      </c>
      <c r="C41" s="510"/>
      <c r="D41" s="510"/>
      <c r="E41" s="510"/>
      <c r="F41" s="510"/>
      <c r="G41" s="510"/>
      <c r="H41" s="510"/>
      <c r="I41" s="510"/>
      <c r="J41" s="510"/>
      <c r="K41" s="510"/>
      <c r="L41" s="510"/>
      <c r="M41" s="510"/>
      <c r="N41" s="510"/>
      <c r="O41" s="510"/>
      <c r="P41" s="510"/>
      <c r="Q41" s="510"/>
      <c r="R41" s="162"/>
    </row>
    <row r="42" spans="2:18">
      <c r="B42" s="184" t="s">
        <v>226</v>
      </c>
      <c r="C42" s="62">
        <v>0.50408332045532123</v>
      </c>
      <c r="D42" s="62">
        <v>0.47956255125227326</v>
      </c>
      <c r="E42" s="62">
        <v>0.42822922297157662</v>
      </c>
      <c r="F42" s="62">
        <v>0.60253089950587391</v>
      </c>
      <c r="G42" s="62">
        <v>0.55562029174831262</v>
      </c>
      <c r="H42" s="62">
        <v>0.53836152485418998</v>
      </c>
      <c r="I42" s="62">
        <v>0.35371234367314086</v>
      </c>
      <c r="J42" s="62">
        <v>0.40108722109533468</v>
      </c>
      <c r="K42" s="62">
        <v>0.42279805489938871</v>
      </c>
      <c r="L42" s="62">
        <v>0.93806921675774135</v>
      </c>
      <c r="M42" s="62">
        <v>0.86641965678627142</v>
      </c>
      <c r="N42" s="62">
        <v>0.91885670439286404</v>
      </c>
      <c r="O42" s="62">
        <v>0.52333605290331131</v>
      </c>
      <c r="P42" s="62">
        <v>0.49557806497579121</v>
      </c>
      <c r="Q42" s="62">
        <v>0.44991066587077211</v>
      </c>
      <c r="R42" s="162"/>
    </row>
    <row r="43" spans="2:18">
      <c r="B43" s="184" t="s">
        <v>227</v>
      </c>
      <c r="C43" s="62">
        <v>0.32478063509261129</v>
      </c>
      <c r="D43" s="62">
        <v>0.38062619813675014</v>
      </c>
      <c r="E43" s="62">
        <v>0.44175733451589755</v>
      </c>
      <c r="F43" s="62">
        <v>0.26838954200480719</v>
      </c>
      <c r="G43" s="62">
        <v>0.31199390376660135</v>
      </c>
      <c r="H43" s="62">
        <v>0.33556441025888972</v>
      </c>
      <c r="I43" s="62">
        <v>0.18968652645072817</v>
      </c>
      <c r="J43" s="62">
        <v>0.19922650439486139</v>
      </c>
      <c r="K43" s="62">
        <v>0.22602315059157499</v>
      </c>
      <c r="L43" s="62">
        <v>0</v>
      </c>
      <c r="M43" s="62">
        <v>0</v>
      </c>
      <c r="N43" s="62">
        <v>0</v>
      </c>
      <c r="O43" s="62">
        <v>0.30635007687115323</v>
      </c>
      <c r="P43" s="62">
        <v>0.35615726888619048</v>
      </c>
      <c r="Q43" s="62">
        <v>0.4120871790122122</v>
      </c>
      <c r="R43" s="162"/>
    </row>
    <row r="44" spans="2:18">
      <c r="B44" s="184" t="s">
        <v>228</v>
      </c>
      <c r="C44" s="62">
        <v>0.15197492099127297</v>
      </c>
      <c r="D44" s="62">
        <v>0.1277663475435965</v>
      </c>
      <c r="E44" s="62">
        <v>0.11890716986445223</v>
      </c>
      <c r="F44" s="62">
        <v>9.5921234527224009E-2</v>
      </c>
      <c r="G44" s="62">
        <v>9.382799912910951E-2</v>
      </c>
      <c r="H44" s="62">
        <v>8.3878752460823894E-2</v>
      </c>
      <c r="I44" s="62">
        <v>0.4293752888040902</v>
      </c>
      <c r="J44" s="62">
        <v>0.37725490196078432</v>
      </c>
      <c r="K44" s="62">
        <v>0.32785910830767023</v>
      </c>
      <c r="L44" s="62">
        <v>0</v>
      </c>
      <c r="M44" s="62">
        <v>0</v>
      </c>
      <c r="N44" s="62">
        <v>0</v>
      </c>
      <c r="O44" s="62">
        <v>0.14746554219466587</v>
      </c>
      <c r="P44" s="62">
        <v>0.12915775357565523</v>
      </c>
      <c r="Q44" s="62">
        <v>0.12030098196140129</v>
      </c>
      <c r="R44" s="162"/>
    </row>
    <row r="45" spans="2:18">
      <c r="B45" s="184" t="s">
        <v>229</v>
      </c>
      <c r="C45" s="62">
        <v>4.2767453668874893E-3</v>
      </c>
      <c r="D45" s="62">
        <v>3.4466731817501249E-3</v>
      </c>
      <c r="E45" s="62">
        <v>2.9919656921267301E-3</v>
      </c>
      <c r="F45" s="62">
        <v>9.3115490836310133E-5</v>
      </c>
      <c r="G45" s="62">
        <v>8.2734596124537345E-5</v>
      </c>
      <c r="H45" s="62">
        <v>1.0405619454934734E-4</v>
      </c>
      <c r="I45" s="62">
        <v>2.4125389419708737E-2</v>
      </c>
      <c r="J45" s="62">
        <v>1.9829614604462475E-2</v>
      </c>
      <c r="K45" s="62">
        <v>2.0204245812345957E-2</v>
      </c>
      <c r="L45" s="62">
        <v>0</v>
      </c>
      <c r="M45" s="62">
        <v>0</v>
      </c>
      <c r="N45" s="62">
        <v>0</v>
      </c>
      <c r="O45" s="62">
        <v>3.9205150059435697E-3</v>
      </c>
      <c r="P45" s="62">
        <v>3.2643749818027363E-3</v>
      </c>
      <c r="Q45" s="62">
        <v>3.113536150435491E-3</v>
      </c>
      <c r="R45" s="162"/>
    </row>
    <row r="46" spans="2:18">
      <c r="B46" s="184" t="s">
        <v>230</v>
      </c>
      <c r="C46" s="62">
        <v>1.4701651838555652E-2</v>
      </c>
      <c r="D46" s="62">
        <v>8.4470047368877445E-3</v>
      </c>
      <c r="E46" s="62">
        <v>7.7004450348968634E-3</v>
      </c>
      <c r="F46" s="62">
        <v>3.1631639211240237E-2</v>
      </c>
      <c r="G46" s="62">
        <v>3.740822991508818E-2</v>
      </c>
      <c r="H46" s="62">
        <v>4.0109984244420582E-2</v>
      </c>
      <c r="I46" s="62">
        <v>2.7352542221293907E-3</v>
      </c>
      <c r="J46" s="62">
        <v>2.3583502366463826E-3</v>
      </c>
      <c r="K46" s="62">
        <v>2.8541123300727111E-3</v>
      </c>
      <c r="L46" s="62">
        <v>6.1930783242258647E-2</v>
      </c>
      <c r="M46" s="62">
        <v>0.13358034321372855</v>
      </c>
      <c r="N46" s="62">
        <v>8.1143295607135957E-2</v>
      </c>
      <c r="O46" s="62">
        <v>1.8438241176193859E-2</v>
      </c>
      <c r="P46" s="62">
        <v>1.5462749987583044E-2</v>
      </c>
      <c r="Q46" s="62">
        <v>1.3876064859148274E-2</v>
      </c>
      <c r="R46" s="162"/>
    </row>
    <row r="47" spans="2:18">
      <c r="B47" s="184" t="s">
        <v>231</v>
      </c>
      <c r="C47" s="62">
        <v>1.8272625535145087E-4</v>
      </c>
      <c r="D47" s="62">
        <v>1.5122514874223584E-4</v>
      </c>
      <c r="E47" s="62">
        <v>4.1386192104997198E-4</v>
      </c>
      <c r="F47" s="62">
        <v>1.4335692600183571E-3</v>
      </c>
      <c r="G47" s="62">
        <v>1.066840844763771E-3</v>
      </c>
      <c r="H47" s="62">
        <v>1.9812719871264619E-3</v>
      </c>
      <c r="I47" s="62">
        <v>3.6519743020257278E-4</v>
      </c>
      <c r="J47" s="62">
        <v>2.4340770791075051E-4</v>
      </c>
      <c r="K47" s="62">
        <v>2.6132805894741158E-4</v>
      </c>
      <c r="L47" s="62">
        <v>0</v>
      </c>
      <c r="M47" s="62">
        <v>0</v>
      </c>
      <c r="N47" s="62">
        <v>0</v>
      </c>
      <c r="O47" s="62">
        <v>4.8957184873214929E-4</v>
      </c>
      <c r="P47" s="62">
        <v>3.7978759297731208E-4</v>
      </c>
      <c r="Q47" s="62">
        <v>7.1157214603059847E-4</v>
      </c>
      <c r="R47" s="162"/>
    </row>
    <row r="48" spans="2:18">
      <c r="B48" s="172"/>
      <c r="C48" s="168"/>
      <c r="D48" s="168"/>
      <c r="E48" s="168"/>
      <c r="F48" s="168"/>
      <c r="G48" s="168"/>
      <c r="H48" s="168"/>
      <c r="I48" s="168"/>
      <c r="J48" s="168"/>
      <c r="K48" s="168"/>
      <c r="L48" s="168"/>
      <c r="M48" s="168"/>
      <c r="N48" s="168"/>
      <c r="O48" s="168"/>
      <c r="P48" s="168"/>
      <c r="Q48" s="168"/>
    </row>
    <row r="49" spans="2:17">
      <c r="B49" s="85" t="s">
        <v>516</v>
      </c>
      <c r="C49" s="481" t="s">
        <v>648</v>
      </c>
      <c r="D49" s="481"/>
      <c r="E49" s="481"/>
      <c r="F49" s="481"/>
      <c r="G49" s="481"/>
      <c r="H49" s="481"/>
      <c r="I49" s="481"/>
      <c r="J49" s="481"/>
      <c r="K49" s="481"/>
      <c r="L49" s="481"/>
      <c r="M49" s="481"/>
      <c r="N49" s="481"/>
      <c r="O49" s="481"/>
      <c r="P49" s="481"/>
      <c r="Q49" s="481"/>
    </row>
    <row r="50" spans="2:17">
      <c r="B50" s="85" t="s">
        <v>518</v>
      </c>
      <c r="C50" s="481" t="s">
        <v>475</v>
      </c>
      <c r="D50" s="481"/>
      <c r="E50" s="481"/>
      <c r="F50" s="481"/>
      <c r="G50" s="481"/>
      <c r="H50" s="481"/>
      <c r="I50" s="481"/>
      <c r="J50" s="481"/>
      <c r="K50" s="481"/>
      <c r="L50" s="481"/>
      <c r="M50" s="481"/>
      <c r="N50" s="481"/>
      <c r="O50" s="481"/>
      <c r="P50" s="481"/>
      <c r="Q50" s="481"/>
    </row>
    <row r="51" spans="2:17">
      <c r="B51" s="85" t="s">
        <v>520</v>
      </c>
      <c r="C51" s="481" t="s">
        <v>649</v>
      </c>
      <c r="D51" s="481"/>
      <c r="E51" s="481"/>
      <c r="F51" s="481"/>
      <c r="G51" s="481"/>
      <c r="H51" s="481"/>
      <c r="I51" s="481"/>
      <c r="J51" s="481"/>
      <c r="K51" s="481"/>
      <c r="L51" s="481"/>
      <c r="M51" s="481"/>
      <c r="N51" s="481"/>
      <c r="O51" s="481"/>
      <c r="P51" s="481"/>
      <c r="Q51" s="481"/>
    </row>
  </sheetData>
  <mergeCells count="36">
    <mergeCell ref="B20:B21"/>
    <mergeCell ref="C32:Q32"/>
    <mergeCell ref="C33:Q33"/>
    <mergeCell ref="B5:Q5"/>
    <mergeCell ref="B19:Q19"/>
    <mergeCell ref="O26:O28"/>
    <mergeCell ref="B6:B7"/>
    <mergeCell ref="C6:E6"/>
    <mergeCell ref="F6:H6"/>
    <mergeCell ref="I6:K6"/>
    <mergeCell ref="L6:N6"/>
    <mergeCell ref="C20:E20"/>
    <mergeCell ref="F20:H20"/>
    <mergeCell ref="I20:K20"/>
    <mergeCell ref="L20:N20"/>
    <mergeCell ref="O6:Q6"/>
    <mergeCell ref="C50:Q50"/>
    <mergeCell ref="C51:Q51"/>
    <mergeCell ref="B37:Q37"/>
    <mergeCell ref="B38:B39"/>
    <mergeCell ref="C26:C28"/>
    <mergeCell ref="F26:F28"/>
    <mergeCell ref="I26:I28"/>
    <mergeCell ref="L26:L28"/>
    <mergeCell ref="I38:K38"/>
    <mergeCell ref="L38:N38"/>
    <mergeCell ref="B41:Q41"/>
    <mergeCell ref="O38:Q38"/>
    <mergeCell ref="C38:E38"/>
    <mergeCell ref="F38:H38"/>
    <mergeCell ref="C15:Q15"/>
    <mergeCell ref="C16:Q16"/>
    <mergeCell ref="O20:Q20"/>
    <mergeCell ref="C49:Q49"/>
    <mergeCell ref="C34:Q34"/>
    <mergeCell ref="C17:Q17"/>
  </mergeCells>
  <phoneticPr fontId="102" type="noConversion"/>
  <conditionalFormatting sqref="C48:Q48">
    <cfRule type="cellIs" dxfId="1" priority="6" operator="notEqual">
      <formula>0</formula>
    </cfRule>
  </conditionalFormatting>
  <hyperlinks>
    <hyperlink ref="A1" location="'0_Content '!A1" display="Back to content" xr:uid="{20CBC945-F018-4DD5-BDDE-8304291BD535}"/>
    <hyperlink ref="A2" location="'0.1_Index'!A1" display="Index" xr:uid="{AD0431E1-494D-42CF-912B-0E8A69252B79}"/>
  </hyperlinks>
  <pageMargins left="0.7" right="0.7" top="0.75" bottom="0.75" header="0.3" footer="0.3"/>
  <pageSetup paperSize="8" orientation="portrait" r:id="rId1"/>
  <headerFooter>
    <oddHeader>&amp;C&amp;"Calibri"&amp;10&amp;K0078D7Classification:  Restricted to ProCreditGroup&amp;1#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7E27B-4EC6-4D38-9357-2FBC57DAC908}">
  <sheetPr>
    <tabColor rgb="FF004F95"/>
    <pageSetUpPr fitToPage="1"/>
  </sheetPr>
  <dimension ref="A1:AA256"/>
  <sheetViews>
    <sheetView showGridLines="0" zoomScale="70" zoomScaleNormal="70" workbookViewId="0">
      <selection activeCell="L46" sqref="L46"/>
    </sheetView>
  </sheetViews>
  <sheetFormatPr defaultColWidth="8.7109375" defaultRowHeight="14.45"/>
  <cols>
    <col min="1" max="1" width="29.7109375" bestFit="1" customWidth="1"/>
    <col min="2" max="2" width="70.42578125" style="8" customWidth="1"/>
    <col min="3" max="3" width="22.28515625" style="8" customWidth="1"/>
    <col min="4" max="4" width="17.28515625" style="8" customWidth="1"/>
    <col min="5" max="5" width="17.42578125" style="8" customWidth="1"/>
    <col min="6" max="6" width="14.42578125" style="8" customWidth="1"/>
    <col min="7" max="12" width="11.42578125" style="8" customWidth="1"/>
    <col min="13" max="13" width="12.5703125" style="8" customWidth="1"/>
    <col min="14" max="15" width="11.42578125" style="8" customWidth="1"/>
    <col min="16" max="16" width="13.42578125" style="8" customWidth="1"/>
    <col min="17" max="17" width="12" style="8" customWidth="1"/>
    <col min="18" max="18" width="9.42578125" style="8" customWidth="1"/>
    <col min="19" max="19" width="11.85546875" style="8" customWidth="1"/>
    <col min="20" max="22" width="9.42578125" style="8" customWidth="1"/>
  </cols>
  <sheetData>
    <row r="1" spans="1:27">
      <c r="A1" s="104" t="s">
        <v>20</v>
      </c>
      <c r="B1" s="390"/>
      <c r="C1" s="390"/>
      <c r="D1" s="390"/>
      <c r="E1" s="390"/>
      <c r="F1" s="390"/>
      <c r="G1" s="390"/>
      <c r="H1" s="390"/>
      <c r="I1" s="390"/>
      <c r="J1" s="390"/>
      <c r="K1" s="390"/>
      <c r="L1" s="390"/>
      <c r="M1" s="390"/>
      <c r="N1" s="390"/>
      <c r="O1" s="390"/>
      <c r="P1" s="390"/>
      <c r="Q1" s="390"/>
      <c r="R1" s="390"/>
      <c r="S1" s="390"/>
      <c r="T1" s="390"/>
      <c r="U1" s="390"/>
      <c r="V1" s="390"/>
    </row>
    <row r="2" spans="1:27">
      <c r="A2" s="104" t="s">
        <v>443</v>
      </c>
      <c r="B2" s="390"/>
      <c r="C2" s="390"/>
      <c r="D2" s="390"/>
      <c r="E2" s="390"/>
      <c r="F2" s="390"/>
      <c r="G2" s="390"/>
      <c r="H2" s="390"/>
      <c r="I2" s="390"/>
      <c r="J2" s="390"/>
      <c r="K2" s="390"/>
      <c r="L2" s="390"/>
      <c r="M2" s="390"/>
      <c r="N2" s="390"/>
      <c r="O2" s="390"/>
      <c r="P2" s="390"/>
      <c r="Q2" s="390"/>
      <c r="R2" s="390"/>
      <c r="S2" s="390"/>
      <c r="T2" s="390"/>
      <c r="U2" s="390"/>
      <c r="V2" s="390"/>
    </row>
    <row r="3" spans="1:27">
      <c r="B3" s="471" t="s">
        <v>232</v>
      </c>
      <c r="C3" s="526"/>
      <c r="D3" s="526"/>
      <c r="E3" s="526"/>
      <c r="F3" s="526"/>
      <c r="G3" s="526"/>
      <c r="H3" s="526"/>
      <c r="I3" s="526"/>
      <c r="J3" s="526"/>
      <c r="K3" s="526"/>
      <c r="L3" s="526"/>
      <c r="M3" s="526"/>
      <c r="N3" s="526"/>
      <c r="O3" s="526"/>
      <c r="P3" s="526"/>
      <c r="Q3" s="526"/>
      <c r="R3" s="390"/>
      <c r="S3" s="390"/>
      <c r="T3" s="390"/>
      <c r="U3" s="390"/>
      <c r="V3" s="390"/>
    </row>
    <row r="4" spans="1:27">
      <c r="B4" s="13"/>
      <c r="C4" s="13"/>
      <c r="D4" s="13"/>
      <c r="E4" s="13"/>
      <c r="F4" s="13"/>
      <c r="G4" s="13"/>
      <c r="H4" s="13"/>
      <c r="I4" s="13"/>
      <c r="J4" s="13"/>
      <c r="K4" s="13"/>
      <c r="L4" s="13"/>
      <c r="M4" s="13"/>
      <c r="N4" s="13"/>
      <c r="O4" s="13"/>
      <c r="P4" s="13"/>
      <c r="Q4" s="13"/>
      <c r="R4" s="13"/>
      <c r="S4" s="6"/>
      <c r="T4" s="6"/>
      <c r="U4" s="6"/>
      <c r="V4" s="6"/>
    </row>
    <row r="5" spans="1:27">
      <c r="A5" s="175"/>
      <c r="B5" s="518" t="s">
        <v>233</v>
      </c>
      <c r="C5" s="519"/>
      <c r="D5" s="519"/>
      <c r="E5" s="519"/>
      <c r="F5" s="519"/>
      <c r="G5" s="519"/>
      <c r="H5" s="519"/>
      <c r="I5" s="519"/>
      <c r="J5" s="519"/>
      <c r="K5" s="519"/>
      <c r="L5" s="519"/>
      <c r="M5" s="519"/>
      <c r="N5" s="519"/>
      <c r="O5" s="519"/>
      <c r="P5" s="519"/>
      <c r="Q5" s="519"/>
      <c r="R5" s="390"/>
      <c r="S5" s="390"/>
      <c r="T5" s="390"/>
      <c r="U5" s="390"/>
      <c r="V5" s="390"/>
    </row>
    <row r="6" spans="1:27">
      <c r="B6" s="508" t="s">
        <v>27</v>
      </c>
      <c r="C6" s="480" t="s">
        <v>445</v>
      </c>
      <c r="D6" s="485"/>
      <c r="E6" s="485"/>
      <c r="F6" s="485" t="s">
        <v>446</v>
      </c>
      <c r="G6" s="485"/>
      <c r="H6" s="485"/>
      <c r="I6" s="485" t="s">
        <v>447</v>
      </c>
      <c r="J6" s="485"/>
      <c r="K6" s="485"/>
      <c r="L6" s="485" t="s">
        <v>448</v>
      </c>
      <c r="M6" s="485"/>
      <c r="N6" s="525"/>
      <c r="O6" s="480" t="s">
        <v>213</v>
      </c>
      <c r="P6" s="485"/>
      <c r="Q6" s="485"/>
      <c r="R6" s="390"/>
      <c r="S6" s="390"/>
      <c r="T6" s="390"/>
      <c r="U6" s="390"/>
      <c r="V6" s="390"/>
    </row>
    <row r="7" spans="1:27">
      <c r="B7" s="508"/>
      <c r="C7" s="49" t="s">
        <v>523</v>
      </c>
      <c r="D7" s="49" t="s">
        <v>524</v>
      </c>
      <c r="E7" s="50" t="s">
        <v>525</v>
      </c>
      <c r="F7" s="49" t="s">
        <v>523</v>
      </c>
      <c r="G7" s="49" t="s">
        <v>524</v>
      </c>
      <c r="H7" s="50" t="s">
        <v>525</v>
      </c>
      <c r="I7" s="49" t="s">
        <v>523</v>
      </c>
      <c r="J7" s="49" t="s">
        <v>524</v>
      </c>
      <c r="K7" s="50" t="s">
        <v>525</v>
      </c>
      <c r="L7" s="49" t="s">
        <v>523</v>
      </c>
      <c r="M7" s="49" t="s">
        <v>524</v>
      </c>
      <c r="N7" s="50" t="s">
        <v>525</v>
      </c>
      <c r="O7" s="49" t="s">
        <v>523</v>
      </c>
      <c r="P7" s="49" t="s">
        <v>524</v>
      </c>
      <c r="Q7" s="50" t="s">
        <v>525</v>
      </c>
      <c r="R7" s="390"/>
      <c r="S7" s="390"/>
      <c r="T7" s="390"/>
      <c r="U7" s="390"/>
      <c r="V7" s="390"/>
    </row>
    <row r="8" spans="1:27" ht="15">
      <c r="A8" s="211"/>
      <c r="B8" s="323" t="s">
        <v>650</v>
      </c>
      <c r="C8" s="189">
        <v>1687</v>
      </c>
      <c r="D8" s="189">
        <v>1601</v>
      </c>
      <c r="E8" s="189">
        <v>1790</v>
      </c>
      <c r="F8" s="189">
        <v>735</v>
      </c>
      <c r="G8" s="189">
        <v>704</v>
      </c>
      <c r="H8" s="189">
        <v>715</v>
      </c>
      <c r="I8" s="189">
        <v>252</v>
      </c>
      <c r="J8" s="189">
        <v>246</v>
      </c>
      <c r="K8" s="189">
        <v>304</v>
      </c>
      <c r="L8" s="189">
        <v>681</v>
      </c>
      <c r="M8" s="189">
        <v>743</v>
      </c>
      <c r="N8" s="189">
        <v>734</v>
      </c>
      <c r="O8" s="189">
        <v>3355</v>
      </c>
      <c r="P8" s="189">
        <v>3294</v>
      </c>
      <c r="Q8" s="189">
        <v>3543</v>
      </c>
      <c r="R8" s="417"/>
      <c r="S8" s="417"/>
      <c r="T8" s="417"/>
      <c r="U8" s="417"/>
      <c r="V8" s="390"/>
      <c r="W8" s="390"/>
      <c r="X8" s="390"/>
      <c r="Y8" s="390"/>
      <c r="Z8" s="390"/>
      <c r="AA8" s="390"/>
    </row>
    <row r="9" spans="1:27">
      <c r="A9" s="210"/>
      <c r="B9" s="65" t="s">
        <v>235</v>
      </c>
      <c r="C9" s="66">
        <v>0.65737996443390634</v>
      </c>
      <c r="D9" s="66">
        <v>0.65209244222361029</v>
      </c>
      <c r="E9" s="66">
        <v>0.65865921787709503</v>
      </c>
      <c r="F9" s="66">
        <v>0.65442176870748303</v>
      </c>
      <c r="G9" s="66">
        <v>0.66193181818181823</v>
      </c>
      <c r="H9" s="66">
        <v>0.65314685314685317</v>
      </c>
      <c r="I9" s="66">
        <v>0.6</v>
      </c>
      <c r="J9" s="66">
        <v>0.5934959349593496</v>
      </c>
      <c r="K9" s="66">
        <v>0.55592105263157898</v>
      </c>
      <c r="L9" s="66">
        <v>0.45</v>
      </c>
      <c r="M9" s="66">
        <v>0.45087483176312249</v>
      </c>
      <c r="N9" s="66">
        <v>0.4645776566757493</v>
      </c>
      <c r="O9" s="66">
        <v>0.61</v>
      </c>
      <c r="P9" s="66">
        <v>0.60443230115361268</v>
      </c>
      <c r="Q9" s="66">
        <v>0.60852384984476438</v>
      </c>
      <c r="R9" s="417"/>
      <c r="S9" s="417"/>
      <c r="T9" s="417"/>
      <c r="U9" s="417"/>
      <c r="V9" s="390"/>
      <c r="W9" s="390"/>
      <c r="X9" s="390"/>
      <c r="Y9" s="390"/>
      <c r="Z9" s="390"/>
      <c r="AA9" s="390"/>
    </row>
    <row r="10" spans="1:27">
      <c r="A10" s="210"/>
      <c r="B10" s="65" t="s">
        <v>236</v>
      </c>
      <c r="C10" s="66">
        <v>0.34</v>
      </c>
      <c r="D10" s="66">
        <v>0.34790755777638976</v>
      </c>
      <c r="E10" s="66">
        <v>0.34134078212290503</v>
      </c>
      <c r="F10" s="66">
        <v>0.34557823129251702</v>
      </c>
      <c r="G10" s="66">
        <v>0.33806818181818182</v>
      </c>
      <c r="H10" s="66">
        <v>0.34685314685314683</v>
      </c>
      <c r="I10" s="66">
        <v>0.4</v>
      </c>
      <c r="J10" s="66">
        <v>0.4065040650406504</v>
      </c>
      <c r="K10" s="66">
        <v>0.44407894736842107</v>
      </c>
      <c r="L10" s="66">
        <v>0.55000000000000004</v>
      </c>
      <c r="M10" s="66">
        <v>0.54912516823687751</v>
      </c>
      <c r="N10" s="66">
        <v>0.53542234332425065</v>
      </c>
      <c r="O10" s="66">
        <v>0.39</v>
      </c>
      <c r="P10" s="66">
        <v>0.39556769884638737</v>
      </c>
      <c r="Q10" s="66">
        <v>0.39147615015523568</v>
      </c>
      <c r="R10" s="417"/>
      <c r="S10" s="417"/>
      <c r="T10" s="417"/>
      <c r="U10" s="417"/>
      <c r="V10" s="390"/>
      <c r="W10" s="390"/>
      <c r="X10" s="390"/>
      <c r="Y10" s="390"/>
      <c r="Z10" s="390"/>
      <c r="AA10" s="390"/>
    </row>
    <row r="11" spans="1:27" ht="15.6">
      <c r="A11" s="211"/>
      <c r="B11" s="535" t="s">
        <v>651</v>
      </c>
      <c r="C11" s="536"/>
      <c r="D11" s="536"/>
      <c r="E11" s="536"/>
      <c r="F11" s="536"/>
      <c r="G11" s="536"/>
      <c r="H11" s="536"/>
      <c r="I11" s="536"/>
      <c r="J11" s="536"/>
      <c r="K11" s="536"/>
      <c r="L11" s="536"/>
      <c r="M11" s="536"/>
      <c r="N11" s="536"/>
      <c r="O11" s="536"/>
      <c r="P11" s="536"/>
      <c r="Q11" s="536"/>
      <c r="R11" s="417"/>
      <c r="S11" s="417"/>
      <c r="T11" s="417"/>
      <c r="U11" s="417"/>
      <c r="V11" s="390"/>
    </row>
    <row r="12" spans="1:27">
      <c r="A12" s="211"/>
      <c r="B12" s="65" t="s">
        <v>268</v>
      </c>
      <c r="C12" s="56">
        <v>24</v>
      </c>
      <c r="D12" s="56">
        <v>25</v>
      </c>
      <c r="E12" s="56">
        <v>24</v>
      </c>
      <c r="F12" s="56">
        <v>13</v>
      </c>
      <c r="G12" s="56">
        <v>14</v>
      </c>
      <c r="H12" s="56">
        <v>11</v>
      </c>
      <c r="I12" s="56">
        <v>5</v>
      </c>
      <c r="J12" s="56">
        <v>5</v>
      </c>
      <c r="K12" s="56">
        <v>5</v>
      </c>
      <c r="L12" s="56">
        <v>12</v>
      </c>
      <c r="M12" s="56">
        <v>12</v>
      </c>
      <c r="N12" s="56">
        <v>12</v>
      </c>
      <c r="O12" s="56">
        <v>35</v>
      </c>
      <c r="P12" s="56">
        <v>38</v>
      </c>
      <c r="Q12" s="56">
        <v>34</v>
      </c>
      <c r="R12" s="417"/>
      <c r="S12" s="417"/>
      <c r="T12" s="417"/>
      <c r="U12" s="417"/>
      <c r="V12" s="390"/>
      <c r="W12" s="390"/>
      <c r="X12" s="390"/>
      <c r="Y12" s="390"/>
      <c r="Z12" s="390"/>
      <c r="AA12" s="390"/>
    </row>
    <row r="13" spans="1:27">
      <c r="A13" s="211"/>
      <c r="B13" s="65" t="s">
        <v>652</v>
      </c>
      <c r="C13" s="67">
        <v>0.38</v>
      </c>
      <c r="D13" s="67">
        <v>0.36</v>
      </c>
      <c r="E13" s="67">
        <v>0.375</v>
      </c>
      <c r="F13" s="67">
        <v>0.38</v>
      </c>
      <c r="G13" s="67">
        <v>0.42857142857142855</v>
      </c>
      <c r="H13" s="67">
        <v>0.54545454545454541</v>
      </c>
      <c r="I13" s="67">
        <v>0</v>
      </c>
      <c r="J13" s="67">
        <v>0</v>
      </c>
      <c r="K13" s="67">
        <v>0</v>
      </c>
      <c r="L13" s="67">
        <v>0.25</v>
      </c>
      <c r="M13" s="67">
        <v>0.33333333333333331</v>
      </c>
      <c r="N13" s="67">
        <v>0.41666666666666669</v>
      </c>
      <c r="O13" s="67">
        <v>0.37142857142857144</v>
      </c>
      <c r="P13" s="441">
        <v>0.39473684210526316</v>
      </c>
      <c r="Q13" s="67">
        <v>0.47058823529411764</v>
      </c>
      <c r="R13" s="417"/>
      <c r="S13" s="417"/>
      <c r="T13" s="417"/>
      <c r="U13" s="417"/>
      <c r="V13" s="390"/>
      <c r="W13" s="390"/>
      <c r="X13" s="390"/>
      <c r="Y13" s="390"/>
      <c r="Z13" s="390"/>
      <c r="AA13" s="390"/>
    </row>
    <row r="14" spans="1:27">
      <c r="A14" s="211"/>
      <c r="B14" s="65" t="s">
        <v>653</v>
      </c>
      <c r="C14" s="67">
        <v>0.63</v>
      </c>
      <c r="D14" s="67">
        <v>0.64</v>
      </c>
      <c r="E14" s="67">
        <v>0.625</v>
      </c>
      <c r="F14" s="67">
        <v>0.62</v>
      </c>
      <c r="G14" s="67">
        <v>0.5714285714285714</v>
      </c>
      <c r="H14" s="67">
        <v>0.45454545454545453</v>
      </c>
      <c r="I14" s="67">
        <v>1</v>
      </c>
      <c r="J14" s="67">
        <v>1</v>
      </c>
      <c r="K14" s="67">
        <v>1</v>
      </c>
      <c r="L14" s="67">
        <v>0.75</v>
      </c>
      <c r="M14" s="67">
        <v>0.66666666666666663</v>
      </c>
      <c r="N14" s="67">
        <v>0.57999999999999996</v>
      </c>
      <c r="O14" s="67">
        <v>0.62857142857142856</v>
      </c>
      <c r="P14" s="67">
        <v>0.60526315789473684</v>
      </c>
      <c r="Q14" s="67">
        <v>0.52941176470588236</v>
      </c>
      <c r="R14" s="417"/>
      <c r="S14" s="417"/>
      <c r="T14" s="417"/>
      <c r="U14" s="417"/>
      <c r="V14" s="390"/>
      <c r="W14" s="390"/>
      <c r="X14" s="390"/>
      <c r="Y14" s="390"/>
      <c r="Z14" s="390"/>
      <c r="AA14" s="390"/>
    </row>
    <row r="15" spans="1:27">
      <c r="A15" s="211"/>
      <c r="B15" s="65" t="s">
        <v>654</v>
      </c>
      <c r="C15" s="67">
        <v>0</v>
      </c>
      <c r="D15" s="67">
        <v>0</v>
      </c>
      <c r="E15" s="67">
        <v>0</v>
      </c>
      <c r="F15" s="67">
        <v>0</v>
      </c>
      <c r="G15" s="67">
        <v>0</v>
      </c>
      <c r="H15" s="67">
        <v>0</v>
      </c>
      <c r="I15" s="67">
        <v>0.2</v>
      </c>
      <c r="J15" s="67">
        <v>0</v>
      </c>
      <c r="K15" s="67">
        <v>0</v>
      </c>
      <c r="L15" s="67">
        <v>8.3333333333333329E-2</v>
      </c>
      <c r="M15" s="67">
        <v>0</v>
      </c>
      <c r="N15" s="67">
        <v>0</v>
      </c>
      <c r="O15" s="67">
        <v>2.8571428571428571E-2</v>
      </c>
      <c r="P15" s="67">
        <v>0</v>
      </c>
      <c r="Q15" s="67">
        <v>0</v>
      </c>
      <c r="R15" s="417"/>
      <c r="S15" s="417"/>
      <c r="T15" s="417"/>
      <c r="U15" s="417"/>
      <c r="V15" s="390"/>
      <c r="W15" s="390"/>
      <c r="X15" s="390"/>
      <c r="Y15" s="390"/>
      <c r="Z15" s="390"/>
      <c r="AA15" s="390"/>
    </row>
    <row r="16" spans="1:27">
      <c r="A16" s="211"/>
      <c r="B16" s="65" t="s">
        <v>655</v>
      </c>
      <c r="C16" s="67">
        <v>0.67</v>
      </c>
      <c r="D16" s="67">
        <v>0.56000000000000005</v>
      </c>
      <c r="E16" s="67">
        <v>0.45833333333333331</v>
      </c>
      <c r="F16" s="67">
        <v>0.62</v>
      </c>
      <c r="G16" s="67">
        <v>0.5714285714285714</v>
      </c>
      <c r="H16" s="67">
        <v>0.54545454545454541</v>
      </c>
      <c r="I16" s="67">
        <v>0.6</v>
      </c>
      <c r="J16" s="67">
        <v>0.8</v>
      </c>
      <c r="K16" s="67">
        <v>0.6</v>
      </c>
      <c r="L16" s="67">
        <v>0.33333333333333331</v>
      </c>
      <c r="M16" s="67">
        <v>0.5</v>
      </c>
      <c r="N16" s="67">
        <v>0.41666666666666669</v>
      </c>
      <c r="O16" s="67">
        <v>0.65714285714285714</v>
      </c>
      <c r="P16" s="67">
        <v>0.60526315789473684</v>
      </c>
      <c r="Q16" s="67">
        <v>0.52941176470588236</v>
      </c>
      <c r="R16" s="417"/>
      <c r="S16" s="417"/>
      <c r="T16" s="417"/>
      <c r="U16" s="417"/>
      <c r="V16" s="390"/>
      <c r="W16" s="390"/>
      <c r="X16" s="390"/>
      <c r="Y16" s="390"/>
      <c r="Z16" s="390"/>
      <c r="AA16" s="390"/>
    </row>
    <row r="17" spans="1:27">
      <c r="A17" s="211"/>
      <c r="B17" s="65" t="s">
        <v>656</v>
      </c>
      <c r="C17" s="67">
        <v>0.33</v>
      </c>
      <c r="D17" s="67">
        <v>0.44</v>
      </c>
      <c r="E17" s="67">
        <v>0.54166666666666663</v>
      </c>
      <c r="F17" s="67">
        <v>0.38</v>
      </c>
      <c r="G17" s="67">
        <v>0.42857142857142855</v>
      </c>
      <c r="H17" s="67">
        <v>0.45454545454545453</v>
      </c>
      <c r="I17" s="67">
        <v>0.2</v>
      </c>
      <c r="J17" s="67">
        <v>0.2</v>
      </c>
      <c r="K17" s="67">
        <v>0.4</v>
      </c>
      <c r="L17" s="67">
        <v>0.58333333333333337</v>
      </c>
      <c r="M17" s="67">
        <v>0.5</v>
      </c>
      <c r="N17" s="67">
        <v>0.58333333333333337</v>
      </c>
      <c r="O17" s="67">
        <v>0.31428571428571428</v>
      </c>
      <c r="P17" s="67">
        <v>0.39473684210526316</v>
      </c>
      <c r="Q17" s="67">
        <v>0.47058823529411764</v>
      </c>
      <c r="R17" s="417"/>
      <c r="S17" s="417"/>
      <c r="T17" s="417"/>
      <c r="U17" s="417"/>
      <c r="V17" s="390"/>
      <c r="W17" s="390"/>
      <c r="X17" s="390"/>
      <c r="Y17" s="390"/>
      <c r="Z17" s="390"/>
      <c r="AA17" s="390"/>
    </row>
    <row r="18" spans="1:27">
      <c r="A18" s="211"/>
      <c r="B18" s="535" t="s">
        <v>657</v>
      </c>
      <c r="C18" s="536"/>
      <c r="D18" s="536"/>
      <c r="E18" s="536"/>
      <c r="F18" s="536"/>
      <c r="G18" s="536"/>
      <c r="H18" s="536"/>
      <c r="I18" s="536"/>
      <c r="J18" s="536"/>
      <c r="K18" s="536"/>
      <c r="L18" s="536"/>
      <c r="M18" s="536"/>
      <c r="N18" s="536"/>
      <c r="O18" s="536"/>
      <c r="P18" s="536"/>
      <c r="Q18" s="536"/>
      <c r="R18" s="417"/>
      <c r="S18" s="417"/>
      <c r="T18" s="417"/>
      <c r="U18" s="417"/>
      <c r="V18" s="390"/>
      <c r="W18" s="390"/>
      <c r="X18" s="390"/>
      <c r="Y18" s="390"/>
      <c r="Z18" s="390"/>
      <c r="AA18" s="390"/>
    </row>
    <row r="19" spans="1:27">
      <c r="A19" s="211"/>
      <c r="B19" s="65" t="s">
        <v>268</v>
      </c>
      <c r="C19" s="57">
        <v>21</v>
      </c>
      <c r="D19" s="57">
        <v>20</v>
      </c>
      <c r="E19" s="57">
        <v>21</v>
      </c>
      <c r="F19" s="57">
        <v>9</v>
      </c>
      <c r="G19" s="57">
        <v>10</v>
      </c>
      <c r="H19" s="57">
        <v>10</v>
      </c>
      <c r="I19" s="57">
        <v>2</v>
      </c>
      <c r="J19" s="57">
        <v>1</v>
      </c>
      <c r="K19" s="57">
        <v>2</v>
      </c>
      <c r="L19" s="57">
        <v>9</v>
      </c>
      <c r="M19" s="57">
        <v>9</v>
      </c>
      <c r="N19" s="57">
        <v>9</v>
      </c>
      <c r="O19" s="57">
        <v>41</v>
      </c>
      <c r="P19" s="57">
        <v>40</v>
      </c>
      <c r="Q19" s="57">
        <v>42</v>
      </c>
      <c r="R19" s="417"/>
      <c r="S19" s="417"/>
      <c r="T19" s="417"/>
      <c r="U19" s="417"/>
      <c r="V19" s="390"/>
      <c r="W19" s="390"/>
      <c r="X19" s="390"/>
      <c r="Y19" s="390"/>
      <c r="Z19" s="390"/>
      <c r="AA19" s="390"/>
    </row>
    <row r="20" spans="1:27">
      <c r="A20" s="211"/>
      <c r="B20" s="65" t="s">
        <v>652</v>
      </c>
      <c r="C20" s="68">
        <v>0.43</v>
      </c>
      <c r="D20" s="68">
        <v>0.4</v>
      </c>
      <c r="E20" s="68">
        <v>0.38095238095238093</v>
      </c>
      <c r="F20" s="68">
        <v>0.56000000000000005</v>
      </c>
      <c r="G20" s="68">
        <v>0.3</v>
      </c>
      <c r="H20" s="68">
        <v>0.4</v>
      </c>
      <c r="I20" s="68">
        <v>0.5</v>
      </c>
      <c r="J20" s="68">
        <v>0</v>
      </c>
      <c r="K20" s="68">
        <v>0.5</v>
      </c>
      <c r="L20" s="68">
        <v>0.33</v>
      </c>
      <c r="M20" s="68">
        <v>0.44</v>
      </c>
      <c r="N20" s="68">
        <v>0.33333333333333331</v>
      </c>
      <c r="O20" s="68">
        <v>0.44</v>
      </c>
      <c r="P20" s="68">
        <v>0.38</v>
      </c>
      <c r="Q20" s="68">
        <v>0.38095238095238093</v>
      </c>
      <c r="R20" s="417"/>
      <c r="S20" s="417"/>
      <c r="T20" s="417"/>
      <c r="U20" s="417"/>
      <c r="V20" s="390"/>
      <c r="W20" s="390"/>
      <c r="X20" s="390"/>
      <c r="Y20" s="390"/>
      <c r="Z20" s="390"/>
      <c r="AA20" s="390"/>
    </row>
    <row r="21" spans="1:27">
      <c r="A21" s="211"/>
      <c r="B21" s="65" t="s">
        <v>653</v>
      </c>
      <c r="C21" s="68">
        <v>0.56999999999999995</v>
      </c>
      <c r="D21" s="68">
        <v>0.6</v>
      </c>
      <c r="E21" s="68">
        <v>0.61904761904761907</v>
      </c>
      <c r="F21" s="68">
        <v>0.44</v>
      </c>
      <c r="G21" s="68">
        <v>0.7</v>
      </c>
      <c r="H21" s="68">
        <v>0.6</v>
      </c>
      <c r="I21" s="68">
        <v>0.5</v>
      </c>
      <c r="J21" s="68">
        <v>1</v>
      </c>
      <c r="K21" s="68">
        <v>0.5</v>
      </c>
      <c r="L21" s="68">
        <v>0.67</v>
      </c>
      <c r="M21" s="68">
        <v>0.56000000000000005</v>
      </c>
      <c r="N21" s="68">
        <v>0.66666666666666663</v>
      </c>
      <c r="O21" s="68">
        <v>0.56000000000000005</v>
      </c>
      <c r="P21" s="68">
        <v>0.62</v>
      </c>
      <c r="Q21" s="68">
        <v>0.61904761904761907</v>
      </c>
      <c r="R21" s="417"/>
      <c r="S21" s="417"/>
      <c r="T21" s="417"/>
      <c r="U21" s="417"/>
      <c r="V21" s="390"/>
      <c r="W21" s="390"/>
      <c r="X21" s="390"/>
      <c r="Y21" s="390"/>
      <c r="Z21" s="390"/>
      <c r="AA21" s="390"/>
    </row>
    <row r="22" spans="1:27">
      <c r="A22" s="211"/>
      <c r="B22" s="65" t="s">
        <v>654</v>
      </c>
      <c r="C22" s="68">
        <v>0</v>
      </c>
      <c r="D22" s="68">
        <v>0.05</v>
      </c>
      <c r="E22" s="68">
        <v>0</v>
      </c>
      <c r="F22" s="68">
        <v>0</v>
      </c>
      <c r="G22" s="68">
        <v>0</v>
      </c>
      <c r="H22" s="68">
        <v>0</v>
      </c>
      <c r="I22" s="68">
        <v>0</v>
      </c>
      <c r="J22" s="68">
        <v>0</v>
      </c>
      <c r="K22" s="68">
        <v>0</v>
      </c>
      <c r="L22" s="68">
        <v>0</v>
      </c>
      <c r="M22" s="68">
        <v>0</v>
      </c>
      <c r="N22" s="68">
        <v>0</v>
      </c>
      <c r="O22" s="68">
        <v>0</v>
      </c>
      <c r="P22" s="68">
        <v>2.5000000000000001E-2</v>
      </c>
      <c r="Q22" s="68">
        <v>0</v>
      </c>
      <c r="R22" s="417"/>
      <c r="S22" s="417"/>
      <c r="T22" s="417"/>
      <c r="U22" s="417"/>
      <c r="V22" s="390"/>
      <c r="W22" s="390"/>
      <c r="X22" s="390"/>
      <c r="Y22" s="390"/>
      <c r="Z22" s="390"/>
      <c r="AA22" s="390"/>
    </row>
    <row r="23" spans="1:27">
      <c r="A23" s="211"/>
      <c r="B23" s="65" t="s">
        <v>655</v>
      </c>
      <c r="C23" s="68">
        <v>0.95</v>
      </c>
      <c r="D23" s="68">
        <v>0.95</v>
      </c>
      <c r="E23" s="68">
        <v>1</v>
      </c>
      <c r="F23" s="68">
        <v>1</v>
      </c>
      <c r="G23" s="68">
        <v>1</v>
      </c>
      <c r="H23" s="68">
        <v>1</v>
      </c>
      <c r="I23" s="68">
        <v>1</v>
      </c>
      <c r="J23" s="68">
        <v>1</v>
      </c>
      <c r="K23" s="68">
        <v>1</v>
      </c>
      <c r="L23" s="68">
        <v>0.78</v>
      </c>
      <c r="M23" s="68">
        <v>0.56000000000000005</v>
      </c>
      <c r="N23" s="68">
        <v>0.44444444444444442</v>
      </c>
      <c r="O23" s="68">
        <v>0.93</v>
      </c>
      <c r="P23" s="324">
        <v>0.875</v>
      </c>
      <c r="Q23" s="68">
        <v>0.88095238095238093</v>
      </c>
      <c r="R23" s="417"/>
      <c r="S23" s="417"/>
      <c r="T23" s="417"/>
      <c r="U23" s="417"/>
      <c r="V23" s="390"/>
      <c r="W23" s="390"/>
      <c r="X23" s="390"/>
      <c r="Y23" s="390"/>
      <c r="Z23" s="390"/>
      <c r="AA23" s="390"/>
    </row>
    <row r="24" spans="1:27">
      <c r="A24" s="211"/>
      <c r="B24" s="65" t="s">
        <v>656</v>
      </c>
      <c r="C24" s="68">
        <v>0.05</v>
      </c>
      <c r="D24" s="68">
        <v>0</v>
      </c>
      <c r="E24" s="68">
        <v>0</v>
      </c>
      <c r="F24" s="68">
        <v>0</v>
      </c>
      <c r="G24" s="68">
        <v>0</v>
      </c>
      <c r="H24" s="68">
        <v>0</v>
      </c>
      <c r="I24" s="68">
        <v>0</v>
      </c>
      <c r="J24" s="68">
        <v>0</v>
      </c>
      <c r="K24" s="68">
        <v>0</v>
      </c>
      <c r="L24" s="68">
        <v>0.22</v>
      </c>
      <c r="M24" s="68">
        <v>0.44</v>
      </c>
      <c r="N24" s="68">
        <v>0.55555555555555558</v>
      </c>
      <c r="O24" s="68">
        <v>7.0000000000000007E-2</v>
      </c>
      <c r="P24" s="68">
        <v>0.1</v>
      </c>
      <c r="Q24" s="68">
        <v>0.11904761904761904</v>
      </c>
      <c r="R24" s="417"/>
      <c r="S24" s="417"/>
      <c r="T24" s="417"/>
      <c r="U24" s="417"/>
      <c r="V24" s="390"/>
      <c r="W24" s="390"/>
      <c r="X24" s="390"/>
      <c r="Y24" s="390"/>
      <c r="Z24" s="390"/>
      <c r="AA24" s="390"/>
    </row>
    <row r="25" spans="1:27">
      <c r="A25" s="211"/>
      <c r="B25" s="535" t="s">
        <v>658</v>
      </c>
      <c r="C25" s="536"/>
      <c r="D25" s="536"/>
      <c r="E25" s="536"/>
      <c r="F25" s="536"/>
      <c r="G25" s="536"/>
      <c r="H25" s="536"/>
      <c r="I25" s="536"/>
      <c r="J25" s="536"/>
      <c r="K25" s="536"/>
      <c r="L25" s="536"/>
      <c r="M25" s="536"/>
      <c r="N25" s="536"/>
      <c r="O25" s="536"/>
      <c r="P25" s="536"/>
      <c r="Q25" s="536"/>
      <c r="R25" s="417"/>
      <c r="S25" s="417"/>
      <c r="T25" s="417"/>
      <c r="U25" s="417"/>
      <c r="V25" s="390"/>
      <c r="W25" s="390"/>
      <c r="X25" s="390"/>
      <c r="Y25" s="390"/>
      <c r="Z25" s="390"/>
      <c r="AA25" s="390"/>
    </row>
    <row r="26" spans="1:27">
      <c r="A26" s="211"/>
      <c r="B26" s="65" t="s">
        <v>268</v>
      </c>
      <c r="C26" s="57">
        <v>96</v>
      </c>
      <c r="D26" s="57">
        <v>101</v>
      </c>
      <c r="E26" s="57">
        <v>106</v>
      </c>
      <c r="F26" s="57">
        <v>28</v>
      </c>
      <c r="G26" s="57">
        <v>22</v>
      </c>
      <c r="H26" s="57">
        <v>30</v>
      </c>
      <c r="I26" s="57">
        <v>20</v>
      </c>
      <c r="J26" s="57">
        <v>21</v>
      </c>
      <c r="K26" s="57">
        <v>19</v>
      </c>
      <c r="L26" s="57">
        <v>69</v>
      </c>
      <c r="M26" s="57">
        <v>72</v>
      </c>
      <c r="N26" s="57">
        <v>75</v>
      </c>
      <c r="O26" s="57">
        <v>213</v>
      </c>
      <c r="P26" s="57">
        <v>216</v>
      </c>
      <c r="Q26" s="57">
        <v>230</v>
      </c>
      <c r="R26" s="417"/>
      <c r="S26" s="417"/>
      <c r="T26" s="417"/>
      <c r="U26" s="417"/>
      <c r="V26" s="390"/>
      <c r="W26" s="390"/>
      <c r="X26" s="390"/>
      <c r="Y26" s="390"/>
      <c r="Z26" s="390"/>
      <c r="AA26" s="390"/>
    </row>
    <row r="27" spans="1:27">
      <c r="A27" s="211"/>
      <c r="B27" s="65" t="s">
        <v>652</v>
      </c>
      <c r="C27" s="68">
        <v>0.48</v>
      </c>
      <c r="D27" s="68">
        <v>0.45544554455445546</v>
      </c>
      <c r="E27" s="68">
        <v>0.49056603773584906</v>
      </c>
      <c r="F27" s="68">
        <v>0.5</v>
      </c>
      <c r="G27" s="68">
        <v>0.59090909090909094</v>
      </c>
      <c r="H27" s="68">
        <v>0.43333333333333335</v>
      </c>
      <c r="I27" s="68">
        <v>0.6</v>
      </c>
      <c r="J27" s="68">
        <v>0.5714285714285714</v>
      </c>
      <c r="K27" s="68">
        <v>0.63157894736842102</v>
      </c>
      <c r="L27" s="68">
        <v>0.51</v>
      </c>
      <c r="M27" s="68">
        <v>0.44444444444444442</v>
      </c>
      <c r="N27" s="68">
        <v>0.44</v>
      </c>
      <c r="O27" s="68">
        <v>0.5</v>
      </c>
      <c r="P27" s="68">
        <v>0.48</v>
      </c>
      <c r="Q27" s="68">
        <v>0.48051948051948051</v>
      </c>
      <c r="R27" s="417"/>
      <c r="S27" s="417"/>
      <c r="T27" s="417"/>
      <c r="U27" s="417"/>
      <c r="V27" s="390"/>
      <c r="W27" s="390"/>
      <c r="X27" s="390"/>
      <c r="Y27" s="390"/>
      <c r="Z27" s="390"/>
      <c r="AA27" s="390"/>
    </row>
    <row r="28" spans="1:27">
      <c r="A28" s="211"/>
      <c r="B28" s="65" t="s">
        <v>653</v>
      </c>
      <c r="C28" s="68">
        <v>0.52</v>
      </c>
      <c r="D28" s="68">
        <v>0.54455445544554459</v>
      </c>
      <c r="E28" s="68">
        <v>0.50943396226415094</v>
      </c>
      <c r="F28" s="68">
        <v>0.5</v>
      </c>
      <c r="G28" s="68">
        <v>0.40909090909090912</v>
      </c>
      <c r="H28" s="68">
        <v>0.56666666666666665</v>
      </c>
      <c r="I28" s="68">
        <v>0.4</v>
      </c>
      <c r="J28" s="68">
        <v>0.42857142857142855</v>
      </c>
      <c r="K28" s="68">
        <v>0.36842105263157893</v>
      </c>
      <c r="L28" s="68">
        <v>0.49</v>
      </c>
      <c r="M28" s="68">
        <v>0.55555555555555558</v>
      </c>
      <c r="N28" s="68">
        <v>0.56000000000000005</v>
      </c>
      <c r="O28" s="68">
        <v>0.5</v>
      </c>
      <c r="P28" s="68">
        <v>0.52</v>
      </c>
      <c r="Q28" s="68">
        <v>0.51948051948051943</v>
      </c>
      <c r="R28" s="417"/>
      <c r="S28" s="417"/>
      <c r="T28" s="417"/>
      <c r="U28" s="417"/>
      <c r="V28" s="390"/>
      <c r="W28" s="390"/>
      <c r="X28" s="390"/>
      <c r="Y28" s="390"/>
      <c r="Z28" s="390"/>
      <c r="AA28" s="390"/>
    </row>
    <row r="29" spans="1:27">
      <c r="A29" s="211"/>
      <c r="B29" s="65" t="s">
        <v>654</v>
      </c>
      <c r="C29" s="68">
        <v>0.04</v>
      </c>
      <c r="D29" s="68">
        <v>9.9009900990099011E-3</v>
      </c>
      <c r="E29" s="68">
        <v>9.433962264150943E-3</v>
      </c>
      <c r="F29" s="68">
        <v>7.0000000000000007E-2</v>
      </c>
      <c r="G29" s="68">
        <v>9.0909090909090912E-2</v>
      </c>
      <c r="H29" s="68">
        <v>3.3333333333333333E-2</v>
      </c>
      <c r="I29" s="68">
        <v>0</v>
      </c>
      <c r="J29" s="68">
        <v>0</v>
      </c>
      <c r="K29" s="68">
        <v>0</v>
      </c>
      <c r="L29" s="68">
        <v>0.01</v>
      </c>
      <c r="M29" s="68">
        <v>0</v>
      </c>
      <c r="N29" s="68">
        <v>2.6666666666666668E-2</v>
      </c>
      <c r="O29" s="68">
        <v>0.03</v>
      </c>
      <c r="P29" s="68">
        <v>1.3888888888888888E-2</v>
      </c>
      <c r="Q29" s="68">
        <v>1.7391304347826087E-2</v>
      </c>
      <c r="R29" s="417"/>
      <c r="S29" s="417"/>
      <c r="T29" s="417"/>
      <c r="U29" s="417"/>
      <c r="V29" s="390"/>
      <c r="W29" s="390"/>
      <c r="X29" s="390"/>
      <c r="Y29" s="390"/>
      <c r="Z29" s="390"/>
      <c r="AA29" s="390"/>
    </row>
    <row r="30" spans="1:27">
      <c r="A30" s="211"/>
      <c r="B30" s="65" t="s">
        <v>655</v>
      </c>
      <c r="C30" s="68">
        <v>0.93</v>
      </c>
      <c r="D30" s="68">
        <v>0.96039603960396036</v>
      </c>
      <c r="E30" s="68">
        <v>0.93396226415094341</v>
      </c>
      <c r="F30" s="68">
        <v>0.89</v>
      </c>
      <c r="G30" s="68">
        <v>0.86363636363636365</v>
      </c>
      <c r="H30" s="68">
        <v>0.8666666666666667</v>
      </c>
      <c r="I30" s="68">
        <v>1</v>
      </c>
      <c r="J30" s="68">
        <v>1</v>
      </c>
      <c r="K30" s="68">
        <v>0.94736842105263153</v>
      </c>
      <c r="L30" s="68">
        <v>0.75</v>
      </c>
      <c r="M30" s="68">
        <v>0.76388888888888884</v>
      </c>
      <c r="N30" s="68">
        <v>0.7466666666666667</v>
      </c>
      <c r="O30" s="68">
        <v>0.87</v>
      </c>
      <c r="P30" s="68">
        <v>0.88888888888888884</v>
      </c>
      <c r="Q30" s="68">
        <v>0.86521739130434783</v>
      </c>
      <c r="R30" s="417"/>
      <c r="S30" s="417"/>
      <c r="T30" s="417"/>
      <c r="U30" s="417"/>
      <c r="V30" s="390"/>
      <c r="W30" s="390"/>
      <c r="X30" s="390"/>
      <c r="Y30" s="390"/>
      <c r="Z30" s="390"/>
      <c r="AA30" s="390"/>
    </row>
    <row r="31" spans="1:27">
      <c r="A31" s="211"/>
      <c r="B31" s="65" t="s">
        <v>656</v>
      </c>
      <c r="C31" s="68">
        <v>0.03</v>
      </c>
      <c r="D31" s="68">
        <v>2.9702970297029702E-2</v>
      </c>
      <c r="E31" s="68">
        <v>5.6603773584905662E-2</v>
      </c>
      <c r="F31" s="68">
        <v>0.04</v>
      </c>
      <c r="G31" s="68">
        <v>4.5454545454545456E-2</v>
      </c>
      <c r="H31" s="68">
        <v>0.1</v>
      </c>
      <c r="I31" s="68">
        <v>0</v>
      </c>
      <c r="J31" s="68">
        <v>0</v>
      </c>
      <c r="K31" s="68">
        <v>5.2631578947368418E-2</v>
      </c>
      <c r="L31" s="68">
        <v>0.23</v>
      </c>
      <c r="M31" s="68">
        <v>0.2361111111111111</v>
      </c>
      <c r="N31" s="68">
        <v>0.22666666666666666</v>
      </c>
      <c r="O31" s="68">
        <v>0.09</v>
      </c>
      <c r="P31" s="68">
        <v>9.7222222222222224E-2</v>
      </c>
      <c r="Q31" s="68">
        <v>0.11739130434782609</v>
      </c>
      <c r="R31" s="417"/>
      <c r="S31" s="417"/>
      <c r="T31" s="417"/>
      <c r="U31" s="417"/>
      <c r="V31" s="390"/>
      <c r="W31" s="390"/>
      <c r="X31" s="390"/>
      <c r="Y31" s="390"/>
      <c r="Z31" s="390"/>
      <c r="AA31" s="390"/>
    </row>
    <row r="32" spans="1:27">
      <c r="A32" s="211"/>
      <c r="B32" s="535" t="s">
        <v>659</v>
      </c>
      <c r="C32" s="536"/>
      <c r="D32" s="536"/>
      <c r="E32" s="536"/>
      <c r="F32" s="536"/>
      <c r="G32" s="536"/>
      <c r="H32" s="536"/>
      <c r="I32" s="536"/>
      <c r="J32" s="536"/>
      <c r="K32" s="536"/>
      <c r="L32" s="536"/>
      <c r="M32" s="536"/>
      <c r="N32" s="536"/>
      <c r="O32" s="536"/>
      <c r="P32" s="536"/>
      <c r="Q32" s="536"/>
      <c r="R32" s="417"/>
      <c r="S32" s="417"/>
      <c r="T32" s="417"/>
      <c r="U32" s="417"/>
      <c r="V32" s="390"/>
      <c r="W32" s="390"/>
      <c r="X32" s="390"/>
      <c r="Y32" s="390"/>
      <c r="Z32" s="390"/>
      <c r="AA32" s="390"/>
    </row>
    <row r="33" spans="1:27">
      <c r="A33" s="211"/>
      <c r="B33" s="65" t="s">
        <v>268</v>
      </c>
      <c r="C33" s="64">
        <v>1570</v>
      </c>
      <c r="D33" s="64">
        <v>1480</v>
      </c>
      <c r="E33" s="64">
        <v>1663</v>
      </c>
      <c r="F33" s="64">
        <v>698</v>
      </c>
      <c r="G33" s="64">
        <v>672</v>
      </c>
      <c r="H33" s="64">
        <v>675</v>
      </c>
      <c r="I33" s="64">
        <v>230</v>
      </c>
      <c r="J33" s="64">
        <v>224</v>
      </c>
      <c r="K33" s="64">
        <v>283</v>
      </c>
      <c r="L33" s="64">
        <v>603</v>
      </c>
      <c r="M33" s="64">
        <v>662</v>
      </c>
      <c r="N33" s="64">
        <v>650</v>
      </c>
      <c r="O33" s="64">
        <v>3101</v>
      </c>
      <c r="P33" s="64">
        <v>3038</v>
      </c>
      <c r="Q33" s="64">
        <v>3271</v>
      </c>
      <c r="R33" s="417"/>
      <c r="S33" s="417"/>
      <c r="T33" s="417"/>
      <c r="U33" s="417"/>
      <c r="V33" s="390"/>
      <c r="W33" s="390"/>
      <c r="X33" s="390"/>
      <c r="Y33" s="390"/>
      <c r="Z33" s="390"/>
      <c r="AA33" s="390"/>
    </row>
    <row r="34" spans="1:27">
      <c r="B34" s="65" t="s">
        <v>652</v>
      </c>
      <c r="C34" s="68">
        <v>0.67</v>
      </c>
      <c r="D34" s="68">
        <v>0.66891891891891897</v>
      </c>
      <c r="E34" s="68">
        <v>0.67288033674082981</v>
      </c>
      <c r="F34" s="68">
        <v>0.66</v>
      </c>
      <c r="G34" s="68">
        <v>0.6696428571428571</v>
      </c>
      <c r="H34" s="68">
        <v>0.66666666666666663</v>
      </c>
      <c r="I34" s="68">
        <v>0.6</v>
      </c>
      <c r="J34" s="68">
        <v>0.5982142857142857</v>
      </c>
      <c r="K34" s="68">
        <v>0.5512367491166078</v>
      </c>
      <c r="L34" s="68">
        <v>0.44</v>
      </c>
      <c r="M34" s="68">
        <v>0.45015105740181272</v>
      </c>
      <c r="N34" s="68">
        <v>0.46923076923076923</v>
      </c>
      <c r="O34" s="68">
        <v>0.62</v>
      </c>
      <c r="P34" s="68">
        <v>0.61619486504279131</v>
      </c>
      <c r="Q34" s="68">
        <v>0.62060531947416697</v>
      </c>
      <c r="R34" s="417"/>
      <c r="S34" s="417"/>
      <c r="T34" s="417"/>
      <c r="U34" s="417"/>
      <c r="V34" s="390"/>
      <c r="W34" s="390"/>
      <c r="X34" s="390"/>
      <c r="Y34" s="390"/>
      <c r="Z34" s="390"/>
      <c r="AA34" s="390"/>
    </row>
    <row r="35" spans="1:27">
      <c r="B35" s="65" t="s">
        <v>653</v>
      </c>
      <c r="C35" s="68">
        <v>0.33</v>
      </c>
      <c r="D35" s="68">
        <v>0.33108108108108109</v>
      </c>
      <c r="E35" s="68">
        <v>0.32711966325917019</v>
      </c>
      <c r="F35" s="68">
        <v>0.34</v>
      </c>
      <c r="G35" s="68">
        <v>0.33035714285714285</v>
      </c>
      <c r="H35" s="68">
        <v>0.33333333333333331</v>
      </c>
      <c r="I35" s="68">
        <v>0.4</v>
      </c>
      <c r="J35" s="68">
        <v>0.4017857142857143</v>
      </c>
      <c r="K35" s="68">
        <v>0.44876325088339225</v>
      </c>
      <c r="L35" s="68">
        <v>0.56000000000000005</v>
      </c>
      <c r="M35" s="68">
        <v>0.54984894259818728</v>
      </c>
      <c r="N35" s="68">
        <v>0.53076923076923077</v>
      </c>
      <c r="O35" s="68">
        <v>0.38</v>
      </c>
      <c r="P35" s="68">
        <v>0.38380513495720869</v>
      </c>
      <c r="Q35" s="68">
        <v>0.37939468052583308</v>
      </c>
      <c r="R35" s="427"/>
      <c r="S35" s="427"/>
      <c r="T35" s="427"/>
      <c r="U35" s="390"/>
      <c r="V35" s="390"/>
      <c r="W35" s="390"/>
      <c r="X35" s="390"/>
      <c r="Y35" s="390"/>
      <c r="Z35" s="390"/>
      <c r="AA35" s="390"/>
    </row>
    <row r="36" spans="1:27">
      <c r="B36" s="65" t="s">
        <v>654</v>
      </c>
      <c r="C36" s="68">
        <v>0.22</v>
      </c>
      <c r="D36" s="68">
        <v>0.22364864864864864</v>
      </c>
      <c r="E36" s="68">
        <v>0.2693926638604931</v>
      </c>
      <c r="F36" s="68">
        <v>0.3</v>
      </c>
      <c r="G36" s="68">
        <v>0.27529761904761907</v>
      </c>
      <c r="H36" s="68">
        <v>0.2785185185185185</v>
      </c>
      <c r="I36" s="68">
        <v>0.25</v>
      </c>
      <c r="J36" s="68">
        <v>0.21875</v>
      </c>
      <c r="K36" s="68">
        <v>0.26855123674911663</v>
      </c>
      <c r="L36" s="68">
        <v>0.22</v>
      </c>
      <c r="M36" s="68">
        <v>0.2175226586102719</v>
      </c>
      <c r="N36" s="68">
        <v>0.18461538461538463</v>
      </c>
      <c r="O36" s="68">
        <v>0.24</v>
      </c>
      <c r="P36" s="68">
        <v>0.23337722185648452</v>
      </c>
      <c r="Q36" s="68">
        <v>0.25435646591256494</v>
      </c>
      <c r="R36" s="427"/>
      <c r="S36" s="427"/>
      <c r="T36" s="427"/>
      <c r="U36" s="390"/>
      <c r="V36" s="390"/>
      <c r="W36" s="390"/>
      <c r="X36" s="390"/>
      <c r="Y36" s="390"/>
      <c r="Z36" s="390"/>
      <c r="AA36" s="390"/>
    </row>
    <row r="37" spans="1:27">
      <c r="B37" s="65" t="s">
        <v>655</v>
      </c>
      <c r="C37" s="68">
        <v>0.75</v>
      </c>
      <c r="D37" s="68">
        <v>0.72635135135135132</v>
      </c>
      <c r="E37" s="68">
        <v>0.68009621166566447</v>
      </c>
      <c r="F37" s="68">
        <v>0.66</v>
      </c>
      <c r="G37" s="68">
        <v>0.68601190476190477</v>
      </c>
      <c r="H37" s="68">
        <v>0.6711111111111111</v>
      </c>
      <c r="I37" s="68">
        <v>0.74</v>
      </c>
      <c r="J37" s="68">
        <v>0.7678571428571429</v>
      </c>
      <c r="K37" s="68">
        <v>0.71731448763250882</v>
      </c>
      <c r="L37" s="68">
        <v>0.73</v>
      </c>
      <c r="M37" s="68">
        <v>0.73111782477341392</v>
      </c>
      <c r="N37" s="68">
        <v>0.74923076923076926</v>
      </c>
      <c r="O37" s="68">
        <v>0.72</v>
      </c>
      <c r="P37" s="68">
        <v>0.7215273206056616</v>
      </c>
      <c r="Q37" s="68">
        <v>0.69520024457352492</v>
      </c>
      <c r="R37" s="427"/>
      <c r="S37" s="427"/>
      <c r="T37" s="427"/>
      <c r="U37" s="390"/>
      <c r="V37" s="390"/>
      <c r="W37" s="390"/>
      <c r="X37" s="390"/>
      <c r="Y37" s="390"/>
      <c r="Z37" s="390"/>
      <c r="AA37" s="390"/>
    </row>
    <row r="38" spans="1:27">
      <c r="B38" s="335" t="s">
        <v>656</v>
      </c>
      <c r="C38" s="336">
        <v>0.03</v>
      </c>
      <c r="D38" s="336">
        <v>0.05</v>
      </c>
      <c r="E38" s="336">
        <v>5.0511124473842456E-2</v>
      </c>
      <c r="F38" s="336">
        <v>0.04</v>
      </c>
      <c r="G38" s="336">
        <v>3.8690476190476192E-2</v>
      </c>
      <c r="H38" s="336">
        <v>5.0370370370370371E-2</v>
      </c>
      <c r="I38" s="336">
        <v>0.01</v>
      </c>
      <c r="J38" s="336">
        <v>1.3392857142857142E-2</v>
      </c>
      <c r="K38" s="336">
        <v>1.4134275618374558E-2</v>
      </c>
      <c r="L38" s="336">
        <v>0.05</v>
      </c>
      <c r="M38" s="336">
        <v>5.1359516616314202E-2</v>
      </c>
      <c r="N38" s="336">
        <v>6.615384615384616E-2</v>
      </c>
      <c r="O38" s="336">
        <v>0.04</v>
      </c>
      <c r="P38" s="336">
        <v>4.509545753785385E-2</v>
      </c>
      <c r="Q38" s="336">
        <v>5.0443289513910118E-2</v>
      </c>
      <c r="R38" s="427"/>
      <c r="S38" s="427"/>
      <c r="T38" s="427"/>
      <c r="U38" s="390"/>
      <c r="V38" s="390"/>
      <c r="W38" s="390"/>
      <c r="X38" s="390"/>
      <c r="Y38" s="390"/>
      <c r="Z38" s="390"/>
      <c r="AA38" s="390"/>
    </row>
    <row r="39" spans="1:27">
      <c r="A39" s="211"/>
      <c r="B39" s="534" t="s">
        <v>660</v>
      </c>
      <c r="C39" s="534"/>
      <c r="D39" s="534"/>
      <c r="E39" s="534"/>
      <c r="F39" s="534"/>
      <c r="G39" s="534"/>
      <c r="H39" s="534"/>
      <c r="I39" s="534"/>
      <c r="J39" s="534"/>
      <c r="K39" s="534"/>
      <c r="L39" s="534"/>
      <c r="M39" s="534"/>
      <c r="N39" s="534"/>
      <c r="O39" s="534"/>
      <c r="P39" s="534"/>
      <c r="Q39" s="534"/>
      <c r="R39" s="390"/>
      <c r="S39" s="390"/>
      <c r="T39" s="390"/>
      <c r="U39" s="390"/>
      <c r="V39" s="390"/>
    </row>
    <row r="40" spans="1:27">
      <c r="B40" s="337" t="s">
        <v>268</v>
      </c>
      <c r="C40" s="532" t="s">
        <v>508</v>
      </c>
      <c r="D40" s="532"/>
      <c r="E40" s="253">
        <v>0</v>
      </c>
      <c r="F40" s="532" t="s">
        <v>508</v>
      </c>
      <c r="G40" s="532"/>
      <c r="H40" s="253">
        <v>0</v>
      </c>
      <c r="I40" s="532" t="s">
        <v>508</v>
      </c>
      <c r="J40" s="532"/>
      <c r="K40" s="253">
        <v>0</v>
      </c>
      <c r="L40" s="532" t="s">
        <v>508</v>
      </c>
      <c r="M40" s="532"/>
      <c r="N40" s="253">
        <v>0</v>
      </c>
      <c r="O40" s="532" t="s">
        <v>508</v>
      </c>
      <c r="P40" s="532"/>
      <c r="Q40" s="253">
        <v>0</v>
      </c>
      <c r="R40" s="390"/>
      <c r="S40" s="390"/>
      <c r="T40" s="390"/>
      <c r="U40" s="390"/>
      <c r="V40" s="390"/>
    </row>
    <row r="41" spans="1:27">
      <c r="B41" s="65" t="s">
        <v>652</v>
      </c>
      <c r="C41" s="533"/>
      <c r="D41" s="533"/>
      <c r="E41" s="68">
        <v>0</v>
      </c>
      <c r="F41" s="533"/>
      <c r="G41" s="533"/>
      <c r="H41" s="68">
        <v>0</v>
      </c>
      <c r="I41" s="533"/>
      <c r="J41" s="533"/>
      <c r="K41" s="68">
        <v>0</v>
      </c>
      <c r="L41" s="533"/>
      <c r="M41" s="533"/>
      <c r="N41" s="68">
        <v>0</v>
      </c>
      <c r="O41" s="533"/>
      <c r="P41" s="533"/>
      <c r="Q41" s="68">
        <v>0</v>
      </c>
      <c r="R41" s="390"/>
      <c r="S41" s="390"/>
      <c r="T41" s="390"/>
      <c r="U41" s="390"/>
      <c r="V41" s="390"/>
    </row>
    <row r="42" spans="1:27">
      <c r="B42" s="65" t="s">
        <v>653</v>
      </c>
      <c r="C42" s="533"/>
      <c r="D42" s="533"/>
      <c r="E42" s="68">
        <v>0</v>
      </c>
      <c r="F42" s="533"/>
      <c r="G42" s="533"/>
      <c r="H42" s="68">
        <v>0</v>
      </c>
      <c r="I42" s="533"/>
      <c r="J42" s="533"/>
      <c r="K42" s="68">
        <v>0</v>
      </c>
      <c r="L42" s="533"/>
      <c r="M42" s="533"/>
      <c r="N42" s="68">
        <v>0</v>
      </c>
      <c r="O42" s="533"/>
      <c r="P42" s="533"/>
      <c r="Q42" s="68">
        <v>0</v>
      </c>
      <c r="R42" s="390"/>
      <c r="S42" s="390"/>
      <c r="T42" s="390"/>
      <c r="U42" s="390"/>
      <c r="V42" s="390"/>
    </row>
    <row r="43" spans="1:27">
      <c r="B43" s="65" t="s">
        <v>654</v>
      </c>
      <c r="C43" s="533"/>
      <c r="D43" s="533"/>
      <c r="E43" s="64">
        <v>0</v>
      </c>
      <c r="F43" s="533"/>
      <c r="G43" s="533"/>
      <c r="H43" s="64">
        <v>0</v>
      </c>
      <c r="I43" s="533"/>
      <c r="J43" s="533"/>
      <c r="K43" s="64">
        <v>0</v>
      </c>
      <c r="L43" s="533"/>
      <c r="M43" s="533"/>
      <c r="N43" s="64">
        <v>0</v>
      </c>
      <c r="O43" s="533"/>
      <c r="P43" s="533"/>
      <c r="Q43" s="64">
        <v>0</v>
      </c>
      <c r="R43" s="390"/>
      <c r="S43" s="390"/>
      <c r="T43" s="390"/>
      <c r="U43" s="390"/>
      <c r="V43" s="390"/>
    </row>
    <row r="44" spans="1:27">
      <c r="B44" s="65" t="s">
        <v>655</v>
      </c>
      <c r="C44" s="533"/>
      <c r="D44" s="533"/>
      <c r="E44" s="64">
        <v>0</v>
      </c>
      <c r="F44" s="533"/>
      <c r="G44" s="533"/>
      <c r="H44" s="64">
        <v>0</v>
      </c>
      <c r="I44" s="533"/>
      <c r="J44" s="533"/>
      <c r="K44" s="64">
        <v>0</v>
      </c>
      <c r="L44" s="533"/>
      <c r="M44" s="533"/>
      <c r="N44" s="64">
        <v>0</v>
      </c>
      <c r="O44" s="533"/>
      <c r="P44" s="533"/>
      <c r="Q44" s="64">
        <v>0</v>
      </c>
      <c r="R44" s="390"/>
      <c r="S44" s="390"/>
      <c r="T44" s="390"/>
      <c r="U44" s="390"/>
      <c r="V44" s="390"/>
    </row>
    <row r="45" spans="1:27">
      <c r="B45" s="65" t="s">
        <v>656</v>
      </c>
      <c r="C45" s="533"/>
      <c r="D45" s="533"/>
      <c r="E45" s="64">
        <v>0</v>
      </c>
      <c r="F45" s="533"/>
      <c r="G45" s="533"/>
      <c r="H45" s="64">
        <v>0</v>
      </c>
      <c r="I45" s="533"/>
      <c r="J45" s="533"/>
      <c r="K45" s="64">
        <v>0</v>
      </c>
      <c r="L45" s="533"/>
      <c r="M45" s="533"/>
      <c r="N45" s="64">
        <v>0</v>
      </c>
      <c r="O45" s="533"/>
      <c r="P45" s="533"/>
      <c r="Q45" s="64">
        <v>0</v>
      </c>
      <c r="R45" s="390"/>
      <c r="S45" s="390"/>
      <c r="T45" s="390"/>
      <c r="U45" s="390"/>
      <c r="V45" s="390"/>
    </row>
    <row r="46" spans="1:27">
      <c r="B46" s="34"/>
      <c r="C46" s="245"/>
      <c r="D46" s="245"/>
      <c r="E46" s="245"/>
      <c r="F46" s="245"/>
      <c r="G46" s="252"/>
      <c r="H46" s="245"/>
      <c r="I46" s="245"/>
      <c r="J46" s="245"/>
      <c r="K46" s="245"/>
      <c r="L46" s="245"/>
      <c r="M46" s="245"/>
      <c r="N46" s="245"/>
      <c r="O46" s="245"/>
      <c r="P46" s="245"/>
      <c r="Q46" s="245"/>
      <c r="R46" s="13"/>
      <c r="S46" s="35"/>
      <c r="T46" s="6"/>
      <c r="U46" s="6"/>
      <c r="V46" s="6"/>
    </row>
    <row r="47" spans="1:27">
      <c r="B47" s="69" t="s">
        <v>516</v>
      </c>
      <c r="C47" s="527" t="s">
        <v>661</v>
      </c>
      <c r="D47" s="528"/>
      <c r="E47" s="528"/>
      <c r="F47" s="528"/>
      <c r="G47" s="528"/>
      <c r="H47" s="528"/>
      <c r="I47" s="528"/>
      <c r="J47" s="528"/>
      <c r="K47" s="528"/>
      <c r="L47" s="528"/>
      <c r="M47" s="528"/>
      <c r="N47" s="528"/>
      <c r="O47" s="528"/>
      <c r="P47" s="528"/>
      <c r="Q47" s="529"/>
      <c r="R47" s="390"/>
      <c r="S47" s="390"/>
      <c r="T47" s="390"/>
      <c r="U47" s="390"/>
      <c r="V47" s="390"/>
    </row>
    <row r="48" spans="1:27">
      <c r="B48" s="69" t="s">
        <v>518</v>
      </c>
      <c r="C48" s="527" t="s">
        <v>475</v>
      </c>
      <c r="D48" s="528"/>
      <c r="E48" s="528"/>
      <c r="F48" s="528"/>
      <c r="G48" s="528"/>
      <c r="H48" s="528"/>
      <c r="I48" s="528"/>
      <c r="J48" s="528"/>
      <c r="K48" s="528"/>
      <c r="L48" s="528"/>
      <c r="M48" s="528"/>
      <c r="N48" s="528"/>
      <c r="O48" s="528"/>
      <c r="P48" s="528"/>
      <c r="Q48" s="529"/>
      <c r="R48" s="390"/>
      <c r="S48" s="390"/>
      <c r="T48" s="390"/>
      <c r="U48" s="390"/>
      <c r="V48" s="390"/>
    </row>
    <row r="49" spans="2:23" ht="92.25" customHeight="1">
      <c r="B49" s="70" t="s">
        <v>520</v>
      </c>
      <c r="C49" s="527" t="s">
        <v>662</v>
      </c>
      <c r="D49" s="528"/>
      <c r="E49" s="528"/>
      <c r="F49" s="528"/>
      <c r="G49" s="528"/>
      <c r="H49" s="528"/>
      <c r="I49" s="528"/>
      <c r="J49" s="528"/>
      <c r="K49" s="528"/>
      <c r="L49" s="528"/>
      <c r="M49" s="528"/>
      <c r="N49" s="528"/>
      <c r="O49" s="528"/>
      <c r="P49" s="528"/>
      <c r="Q49" s="529"/>
      <c r="R49" s="390"/>
      <c r="S49" s="390"/>
      <c r="T49" s="390"/>
      <c r="U49" s="390"/>
      <c r="V49" s="390"/>
    </row>
    <row r="50" spans="2:23">
      <c r="B50" s="15"/>
      <c r="C50" s="15"/>
      <c r="D50" s="15"/>
      <c r="E50" s="15"/>
      <c r="F50" s="15"/>
      <c r="G50" s="15"/>
      <c r="H50" s="15"/>
      <c r="I50" s="15"/>
      <c r="J50" s="15"/>
      <c r="K50" s="15"/>
      <c r="L50" s="15"/>
      <c r="M50" s="15"/>
      <c r="N50" s="15"/>
      <c r="O50" s="15"/>
      <c r="P50" s="15"/>
      <c r="Q50" s="15"/>
      <c r="R50" s="15"/>
      <c r="S50" s="15"/>
      <c r="T50" s="15"/>
      <c r="U50" s="15"/>
      <c r="V50" s="15"/>
    </row>
    <row r="51" spans="2:23">
      <c r="B51" s="471" t="s">
        <v>267</v>
      </c>
      <c r="C51" s="526"/>
      <c r="D51" s="526"/>
      <c r="E51" s="526"/>
      <c r="F51" s="526"/>
      <c r="G51" s="526"/>
      <c r="H51" s="15"/>
      <c r="I51" s="15"/>
      <c r="J51" s="15"/>
      <c r="K51" s="15"/>
      <c r="L51" s="15"/>
      <c r="M51" s="15"/>
      <c r="N51" s="15"/>
      <c r="O51" s="15"/>
      <c r="P51" s="15"/>
      <c r="Q51" s="15"/>
      <c r="R51" s="15"/>
      <c r="S51" s="15"/>
      <c r="T51" s="15"/>
      <c r="U51" s="15"/>
      <c r="V51" s="15"/>
      <c r="W51" s="15"/>
    </row>
    <row r="52" spans="2:23">
      <c r="B52" s="166" t="s">
        <v>548</v>
      </c>
      <c r="C52" s="163" t="s">
        <v>445</v>
      </c>
      <c r="D52" s="163" t="s">
        <v>663</v>
      </c>
      <c r="E52" s="163" t="s">
        <v>447</v>
      </c>
      <c r="F52" s="163" t="s">
        <v>448</v>
      </c>
      <c r="G52" s="163" t="s">
        <v>213</v>
      </c>
      <c r="H52" s="15"/>
      <c r="I52" s="15"/>
      <c r="J52" s="15"/>
      <c r="K52" s="15"/>
      <c r="L52" s="15"/>
      <c r="M52" s="15"/>
      <c r="N52" s="15"/>
      <c r="O52" s="15"/>
      <c r="P52" s="15"/>
      <c r="Q52" s="15"/>
      <c r="R52" s="15"/>
      <c r="S52" s="15"/>
      <c r="T52" s="15"/>
      <c r="U52" s="15"/>
      <c r="V52" s="15"/>
      <c r="W52" s="15"/>
    </row>
    <row r="53" spans="2:23">
      <c r="B53" s="212" t="s">
        <v>268</v>
      </c>
      <c r="C53" s="97">
        <v>192</v>
      </c>
      <c r="D53" s="97">
        <v>147</v>
      </c>
      <c r="E53" s="97">
        <v>9</v>
      </c>
      <c r="F53" s="97">
        <v>15</v>
      </c>
      <c r="G53" s="97">
        <v>363</v>
      </c>
      <c r="H53" s="251"/>
      <c r="I53" s="15"/>
      <c r="J53" s="15"/>
      <c r="K53" s="15"/>
      <c r="L53" s="15"/>
      <c r="M53" s="15"/>
      <c r="N53" s="15"/>
      <c r="O53" s="15"/>
      <c r="P53" s="15"/>
      <c r="Q53" s="15"/>
      <c r="R53" s="15"/>
      <c r="S53" s="15"/>
      <c r="T53" s="15"/>
      <c r="U53" s="15"/>
      <c r="V53" s="15"/>
      <c r="W53" s="15"/>
    </row>
    <row r="54" spans="2:23">
      <c r="B54" s="36"/>
      <c r="C54" s="15"/>
      <c r="D54" s="15"/>
      <c r="E54" s="15"/>
      <c r="F54" s="15"/>
      <c r="G54" s="15"/>
      <c r="H54" s="15"/>
      <c r="I54" s="15"/>
      <c r="J54" s="15"/>
      <c r="K54" s="15"/>
      <c r="L54" s="15"/>
      <c r="M54" s="15"/>
      <c r="N54" s="15"/>
      <c r="O54" s="15"/>
      <c r="P54" s="15"/>
      <c r="Q54" s="15"/>
      <c r="R54" s="15"/>
      <c r="S54" s="15"/>
      <c r="T54" s="15"/>
      <c r="U54" s="15"/>
      <c r="V54" s="15"/>
      <c r="W54" s="15"/>
    </row>
    <row r="55" spans="2:23">
      <c r="B55" s="70" t="s">
        <v>516</v>
      </c>
      <c r="C55" s="530" t="s">
        <v>530</v>
      </c>
      <c r="D55" s="530"/>
      <c r="E55" s="530"/>
      <c r="F55" s="530"/>
      <c r="G55" s="530"/>
      <c r="H55" s="15"/>
      <c r="I55" s="15"/>
      <c r="J55" s="15"/>
      <c r="K55" s="15"/>
      <c r="L55" s="15"/>
      <c r="M55" s="15"/>
      <c r="N55" s="15"/>
      <c r="O55" s="15"/>
      <c r="P55" s="15"/>
      <c r="Q55" s="15"/>
      <c r="R55" s="15"/>
      <c r="S55" s="15"/>
      <c r="T55" s="15"/>
      <c r="U55" s="15"/>
      <c r="V55" s="15"/>
    </row>
    <row r="56" spans="2:23">
      <c r="B56" s="70" t="s">
        <v>518</v>
      </c>
      <c r="C56" s="530" t="s">
        <v>475</v>
      </c>
      <c r="D56" s="530"/>
      <c r="E56" s="530"/>
      <c r="F56" s="530"/>
      <c r="G56" s="530"/>
      <c r="H56" s="15"/>
      <c r="I56" s="15"/>
      <c r="J56" s="15"/>
      <c r="K56" s="15"/>
      <c r="L56" s="15"/>
      <c r="M56" s="15"/>
      <c r="N56" s="15"/>
      <c r="O56" s="15"/>
      <c r="P56" s="15"/>
      <c r="Q56" s="15"/>
      <c r="R56" s="15"/>
      <c r="S56" s="15"/>
      <c r="T56" s="15"/>
      <c r="U56" s="15"/>
      <c r="V56" s="15"/>
    </row>
    <row r="57" spans="2:23" ht="87.75" customHeight="1">
      <c r="B57" s="70" t="s">
        <v>520</v>
      </c>
      <c r="C57" s="530" t="s">
        <v>664</v>
      </c>
      <c r="D57" s="530"/>
      <c r="E57" s="530"/>
      <c r="F57" s="530"/>
      <c r="G57" s="530"/>
      <c r="H57" s="376"/>
      <c r="I57" s="376"/>
      <c r="J57" s="376"/>
      <c r="K57" s="376"/>
      <c r="L57" s="376"/>
      <c r="M57" s="376"/>
      <c r="N57" s="376"/>
      <c r="O57" s="376"/>
      <c r="P57" s="376"/>
      <c r="Q57" s="376"/>
      <c r="R57" s="15"/>
      <c r="S57" s="15"/>
      <c r="T57" s="15"/>
      <c r="U57" s="15"/>
      <c r="V57" s="15"/>
    </row>
    <row r="58" spans="2:23">
      <c r="B58" s="376"/>
      <c r="C58" s="376"/>
      <c r="D58" s="15"/>
      <c r="E58" s="15"/>
      <c r="F58" s="15"/>
      <c r="G58" s="15"/>
      <c r="H58" s="15"/>
      <c r="I58" s="15"/>
      <c r="J58" s="15"/>
      <c r="K58" s="15"/>
      <c r="L58" s="15"/>
      <c r="M58" s="15"/>
      <c r="N58" s="15"/>
      <c r="O58" s="15"/>
      <c r="P58" s="15"/>
      <c r="Q58" s="15"/>
      <c r="R58" s="15"/>
      <c r="S58" s="15"/>
      <c r="T58" s="15"/>
      <c r="U58" s="15"/>
      <c r="V58" s="15"/>
    </row>
    <row r="59" spans="2:23">
      <c r="B59" s="471" t="s">
        <v>665</v>
      </c>
      <c r="C59" s="526"/>
      <c r="D59" s="526"/>
      <c r="E59" s="526"/>
      <c r="F59" s="526"/>
      <c r="G59" s="526"/>
      <c r="H59" s="526"/>
      <c r="I59" s="526"/>
      <c r="J59" s="526"/>
      <c r="K59" s="526"/>
      <c r="L59" s="526"/>
      <c r="M59" s="526"/>
      <c r="N59" s="526"/>
      <c r="O59" s="526"/>
      <c r="P59" s="526"/>
      <c r="Q59" s="526"/>
      <c r="R59" s="390"/>
      <c r="S59" s="390"/>
      <c r="T59" s="390"/>
      <c r="U59" s="390"/>
      <c r="V59" s="390"/>
    </row>
    <row r="60" spans="2:23">
      <c r="B60" s="13"/>
      <c r="C60" s="13"/>
      <c r="D60" s="13"/>
      <c r="E60" s="13"/>
      <c r="F60" s="13"/>
      <c r="G60" s="13"/>
      <c r="H60" s="13"/>
      <c r="I60" s="13"/>
      <c r="J60" s="13"/>
      <c r="K60" s="13"/>
      <c r="L60" s="13"/>
      <c r="M60" s="13"/>
      <c r="N60" s="13"/>
      <c r="O60" s="13"/>
      <c r="P60" s="13"/>
      <c r="Q60" s="13"/>
      <c r="R60" s="13"/>
      <c r="S60" s="13"/>
      <c r="T60" s="13"/>
      <c r="U60" s="13"/>
      <c r="V60" s="13"/>
    </row>
    <row r="61" spans="2:23">
      <c r="B61" s="518" t="s">
        <v>269</v>
      </c>
      <c r="C61" s="519"/>
      <c r="D61" s="519"/>
      <c r="E61" s="519"/>
      <c r="F61" s="519"/>
      <c r="G61" s="519"/>
      <c r="H61" s="519"/>
      <c r="I61" s="519"/>
      <c r="J61" s="519"/>
      <c r="K61" s="519"/>
      <c r="L61" s="519"/>
      <c r="M61" s="519"/>
      <c r="N61" s="519"/>
      <c r="O61" s="519"/>
      <c r="P61" s="519"/>
      <c r="Q61" s="519"/>
      <c r="R61" s="390"/>
      <c r="S61" s="390"/>
      <c r="T61" s="390"/>
      <c r="U61" s="390"/>
      <c r="V61" s="390"/>
    </row>
    <row r="62" spans="2:23">
      <c r="B62" s="508" t="s">
        <v>27</v>
      </c>
      <c r="C62" s="480" t="s">
        <v>445</v>
      </c>
      <c r="D62" s="485"/>
      <c r="E62" s="485"/>
      <c r="F62" s="485" t="s">
        <v>446</v>
      </c>
      <c r="G62" s="485"/>
      <c r="H62" s="485"/>
      <c r="I62" s="485" t="s">
        <v>447</v>
      </c>
      <c r="J62" s="485"/>
      <c r="K62" s="485"/>
      <c r="L62" s="485" t="s">
        <v>448</v>
      </c>
      <c r="M62" s="485"/>
      <c r="N62" s="525"/>
      <c r="O62" s="480" t="s">
        <v>213</v>
      </c>
      <c r="P62" s="485"/>
      <c r="Q62" s="485"/>
      <c r="R62" s="390"/>
      <c r="S62" s="390"/>
      <c r="T62" s="390"/>
      <c r="U62" s="390"/>
      <c r="V62" s="390"/>
    </row>
    <row r="63" spans="2:23">
      <c r="B63" s="508"/>
      <c r="C63" s="49" t="s">
        <v>523</v>
      </c>
      <c r="D63" s="49" t="s">
        <v>524</v>
      </c>
      <c r="E63" s="50" t="s">
        <v>525</v>
      </c>
      <c r="F63" s="49" t="s">
        <v>523</v>
      </c>
      <c r="G63" s="49" t="s">
        <v>524</v>
      </c>
      <c r="H63" s="50" t="s">
        <v>525</v>
      </c>
      <c r="I63" s="49" t="s">
        <v>523</v>
      </c>
      <c r="J63" s="49" t="s">
        <v>524</v>
      </c>
      <c r="K63" s="50" t="s">
        <v>525</v>
      </c>
      <c r="L63" s="49" t="s">
        <v>523</v>
      </c>
      <c r="M63" s="49" t="s">
        <v>524</v>
      </c>
      <c r="N63" s="50" t="s">
        <v>525</v>
      </c>
      <c r="O63" s="49" t="s">
        <v>523</v>
      </c>
      <c r="P63" s="49" t="s">
        <v>524</v>
      </c>
      <c r="Q63" s="50" t="s">
        <v>525</v>
      </c>
      <c r="R63" s="390"/>
      <c r="S63" s="390"/>
      <c r="T63" s="390"/>
      <c r="U63" s="390"/>
      <c r="V63" s="390"/>
    </row>
    <row r="64" spans="2:23">
      <c r="B64" s="512" t="s">
        <v>666</v>
      </c>
      <c r="C64" s="513"/>
      <c r="D64" s="513"/>
      <c r="E64" s="513"/>
      <c r="F64" s="513"/>
      <c r="G64" s="513"/>
      <c r="H64" s="513"/>
      <c r="I64" s="513"/>
      <c r="J64" s="513"/>
      <c r="K64" s="513"/>
      <c r="L64" s="513"/>
      <c r="M64" s="513"/>
      <c r="N64" s="513"/>
      <c r="O64" s="513"/>
      <c r="P64" s="513"/>
      <c r="Q64" s="514"/>
      <c r="R64" s="390"/>
      <c r="S64" s="390"/>
      <c r="T64" s="390"/>
      <c r="U64" s="390"/>
      <c r="V64" s="390"/>
    </row>
    <row r="65" spans="2:27">
      <c r="B65" s="56" t="s">
        <v>667</v>
      </c>
      <c r="C65" s="79">
        <v>1055</v>
      </c>
      <c r="D65" s="79">
        <v>979</v>
      </c>
      <c r="E65" s="79">
        <v>1006</v>
      </c>
      <c r="F65" s="79">
        <v>481</v>
      </c>
      <c r="G65" s="79">
        <v>466</v>
      </c>
      <c r="H65" s="79">
        <v>447</v>
      </c>
      <c r="I65" s="79">
        <v>151</v>
      </c>
      <c r="J65" s="79">
        <v>146</v>
      </c>
      <c r="K65" s="79">
        <v>168</v>
      </c>
      <c r="L65" s="79">
        <v>250</v>
      </c>
      <c r="M65" s="79">
        <v>278</v>
      </c>
      <c r="N65" s="79">
        <v>250</v>
      </c>
      <c r="O65" s="79">
        <v>1937</v>
      </c>
      <c r="P65" s="79">
        <v>1869</v>
      </c>
      <c r="Q65" s="79">
        <v>1871</v>
      </c>
      <c r="R65" s="390"/>
      <c r="S65" s="390"/>
      <c r="T65" s="390"/>
      <c r="U65" s="390"/>
      <c r="V65" s="390"/>
      <c r="W65" s="390"/>
      <c r="X65" s="390"/>
      <c r="Y65" s="390"/>
      <c r="Z65" s="390"/>
      <c r="AA65" s="390"/>
    </row>
    <row r="66" spans="2:27">
      <c r="B66" s="56" t="s">
        <v>668</v>
      </c>
      <c r="C66" s="79">
        <v>546</v>
      </c>
      <c r="D66" s="79">
        <v>527</v>
      </c>
      <c r="E66" s="79">
        <v>520</v>
      </c>
      <c r="F66" s="79">
        <v>254</v>
      </c>
      <c r="G66" s="79">
        <v>238</v>
      </c>
      <c r="H66" s="79">
        <v>236</v>
      </c>
      <c r="I66" s="79">
        <v>101</v>
      </c>
      <c r="J66" s="79">
        <v>100</v>
      </c>
      <c r="K66" s="79">
        <v>135</v>
      </c>
      <c r="L66" s="79">
        <v>347</v>
      </c>
      <c r="M66" s="79">
        <v>384</v>
      </c>
      <c r="N66" s="79">
        <v>303</v>
      </c>
      <c r="O66" s="79">
        <v>1248</v>
      </c>
      <c r="P66" s="79">
        <v>1249</v>
      </c>
      <c r="Q66" s="79">
        <v>1195</v>
      </c>
      <c r="R66" s="390"/>
      <c r="S66" s="390"/>
      <c r="T66" s="390"/>
      <c r="U66" s="390"/>
      <c r="V66" s="390"/>
      <c r="W66" s="390"/>
      <c r="X66" s="390"/>
      <c r="Y66" s="390"/>
      <c r="Z66" s="390"/>
      <c r="AA66" s="390"/>
    </row>
    <row r="67" spans="2:27">
      <c r="B67" s="512" t="s">
        <v>669</v>
      </c>
      <c r="C67" s="513"/>
      <c r="D67" s="513"/>
      <c r="E67" s="513"/>
      <c r="F67" s="513"/>
      <c r="G67" s="513"/>
      <c r="H67" s="513"/>
      <c r="I67" s="513"/>
      <c r="J67" s="513"/>
      <c r="K67" s="513"/>
      <c r="L67" s="513"/>
      <c r="M67" s="513"/>
      <c r="N67" s="513"/>
      <c r="O67" s="513"/>
      <c r="P67" s="513"/>
      <c r="Q67" s="514"/>
      <c r="R67" s="390"/>
      <c r="S67" s="390"/>
      <c r="T67" s="390"/>
      <c r="U67" s="390"/>
      <c r="V67" s="390"/>
      <c r="W67" s="390"/>
      <c r="X67" s="390"/>
      <c r="Y67" s="390"/>
      <c r="Z67" s="390"/>
      <c r="AA67" s="390"/>
    </row>
    <row r="68" spans="2:27">
      <c r="B68" s="56" t="s">
        <v>667</v>
      </c>
      <c r="C68" s="57">
        <v>0</v>
      </c>
      <c r="D68" s="57">
        <v>0</v>
      </c>
      <c r="E68" s="57">
        <v>1</v>
      </c>
      <c r="F68" s="57">
        <v>0</v>
      </c>
      <c r="G68" s="57">
        <v>0</v>
      </c>
      <c r="H68" s="57">
        <v>0</v>
      </c>
      <c r="I68" s="57">
        <v>0</v>
      </c>
      <c r="J68" s="57">
        <v>0</v>
      </c>
      <c r="K68" s="57">
        <v>1</v>
      </c>
      <c r="L68" s="57">
        <v>36</v>
      </c>
      <c r="M68" s="57">
        <v>38</v>
      </c>
      <c r="N68" s="57">
        <v>45</v>
      </c>
      <c r="O68" s="57">
        <v>36</v>
      </c>
      <c r="P68" s="57">
        <v>38</v>
      </c>
      <c r="Q68" s="57">
        <v>47</v>
      </c>
      <c r="R68" s="390"/>
      <c r="S68" s="390"/>
      <c r="T68" s="390"/>
      <c r="U68" s="390"/>
      <c r="V68" s="390"/>
      <c r="W68" s="390"/>
      <c r="X68" s="390"/>
      <c r="Y68" s="390"/>
      <c r="Z68" s="390"/>
      <c r="AA68" s="390"/>
    </row>
    <row r="69" spans="2:27">
      <c r="B69" s="56" t="s">
        <v>668</v>
      </c>
      <c r="C69" s="57">
        <v>0</v>
      </c>
      <c r="D69" s="57">
        <v>0</v>
      </c>
      <c r="E69" s="57">
        <v>0</v>
      </c>
      <c r="F69" s="57">
        <v>0</v>
      </c>
      <c r="G69" s="57">
        <v>0</v>
      </c>
      <c r="H69" s="57">
        <v>0</v>
      </c>
      <c r="I69" s="57">
        <v>0</v>
      </c>
      <c r="J69" s="57">
        <v>0</v>
      </c>
      <c r="K69" s="57">
        <v>0</v>
      </c>
      <c r="L69" s="57">
        <v>7</v>
      </c>
      <c r="M69" s="57">
        <v>9</v>
      </c>
      <c r="N69" s="57">
        <v>15</v>
      </c>
      <c r="O69" s="57">
        <v>7</v>
      </c>
      <c r="P69" s="57">
        <v>9</v>
      </c>
      <c r="Q69" s="57">
        <v>15</v>
      </c>
      <c r="R69" s="390"/>
      <c r="S69" s="390"/>
      <c r="T69" s="390"/>
      <c r="U69" s="390"/>
      <c r="V69" s="390"/>
      <c r="W69" s="390"/>
      <c r="X69" s="390"/>
      <c r="Y69" s="390"/>
      <c r="Z69" s="390"/>
      <c r="AA69" s="390"/>
    </row>
    <row r="70" spans="2:27">
      <c r="B70" s="512" t="s">
        <v>670</v>
      </c>
      <c r="C70" s="513"/>
      <c r="D70" s="513"/>
      <c r="E70" s="513"/>
      <c r="F70" s="513"/>
      <c r="G70" s="513"/>
      <c r="H70" s="513"/>
      <c r="I70" s="513"/>
      <c r="J70" s="513"/>
      <c r="K70" s="513"/>
      <c r="L70" s="513"/>
      <c r="M70" s="513"/>
      <c r="N70" s="513"/>
      <c r="O70" s="513"/>
      <c r="P70" s="513"/>
      <c r="Q70" s="514"/>
      <c r="R70" s="390"/>
      <c r="S70" s="390"/>
      <c r="T70" s="390"/>
      <c r="U70" s="390"/>
      <c r="V70" s="390"/>
      <c r="W70" s="390"/>
      <c r="X70" s="390"/>
      <c r="Y70" s="390"/>
      <c r="Z70" s="390"/>
      <c r="AA70" s="390"/>
    </row>
    <row r="71" spans="2:27">
      <c r="B71" s="56" t="s">
        <v>667</v>
      </c>
      <c r="C71" s="57">
        <v>54</v>
      </c>
      <c r="D71" s="57">
        <v>65</v>
      </c>
      <c r="E71" s="57">
        <v>169</v>
      </c>
      <c r="F71" s="57">
        <v>0</v>
      </c>
      <c r="G71" s="57">
        <v>0</v>
      </c>
      <c r="H71" s="57">
        <v>20</v>
      </c>
      <c r="I71" s="57">
        <v>0</v>
      </c>
      <c r="J71" s="57">
        <v>0</v>
      </c>
      <c r="K71" s="57">
        <v>0</v>
      </c>
      <c r="L71" s="57">
        <v>11</v>
      </c>
      <c r="M71" s="57">
        <v>10</v>
      </c>
      <c r="N71" s="57">
        <v>42</v>
      </c>
      <c r="O71" s="57">
        <v>65</v>
      </c>
      <c r="P71" s="57">
        <v>75</v>
      </c>
      <c r="Q71" s="57">
        <v>231</v>
      </c>
      <c r="R71" s="390"/>
      <c r="S71" s="390"/>
      <c r="T71" s="390"/>
      <c r="U71" s="390"/>
      <c r="V71" s="390"/>
      <c r="W71" s="390"/>
      <c r="X71" s="390"/>
      <c r="Y71" s="390"/>
      <c r="Z71" s="390"/>
      <c r="AA71" s="390"/>
    </row>
    <row r="72" spans="2:27">
      <c r="B72" s="56" t="s">
        <v>668</v>
      </c>
      <c r="C72" s="57">
        <v>32</v>
      </c>
      <c r="D72" s="57">
        <v>30</v>
      </c>
      <c r="E72" s="57">
        <v>91</v>
      </c>
      <c r="F72" s="57">
        <v>0</v>
      </c>
      <c r="G72" s="57">
        <v>0</v>
      </c>
      <c r="H72" s="57">
        <v>12</v>
      </c>
      <c r="I72" s="57">
        <v>0</v>
      </c>
      <c r="J72" s="57">
        <v>0</v>
      </c>
      <c r="K72" s="57">
        <v>0</v>
      </c>
      <c r="L72" s="57">
        <v>18</v>
      </c>
      <c r="M72" s="57">
        <v>9</v>
      </c>
      <c r="N72" s="57">
        <v>73</v>
      </c>
      <c r="O72" s="57">
        <v>50</v>
      </c>
      <c r="P72" s="57">
        <v>39</v>
      </c>
      <c r="Q72" s="57">
        <v>176</v>
      </c>
      <c r="R72" s="390"/>
      <c r="S72" s="390"/>
      <c r="T72" s="390"/>
      <c r="U72" s="390"/>
      <c r="V72" s="390"/>
      <c r="W72" s="390"/>
      <c r="X72" s="390"/>
      <c r="Y72" s="390"/>
      <c r="Z72" s="390"/>
      <c r="AA72" s="390"/>
    </row>
    <row r="73" spans="2:27">
      <c r="B73" s="512" t="s">
        <v>671</v>
      </c>
      <c r="C73" s="513"/>
      <c r="D73" s="513"/>
      <c r="E73" s="513"/>
      <c r="F73" s="513"/>
      <c r="G73" s="513"/>
      <c r="H73" s="513"/>
      <c r="I73" s="513"/>
      <c r="J73" s="513"/>
      <c r="K73" s="513"/>
      <c r="L73" s="513"/>
      <c r="M73" s="513"/>
      <c r="N73" s="513"/>
      <c r="O73" s="513"/>
      <c r="P73" s="513"/>
      <c r="Q73" s="514"/>
      <c r="R73" s="390"/>
      <c r="S73" s="390"/>
      <c r="T73" s="390"/>
      <c r="U73" s="390"/>
      <c r="V73" s="390"/>
      <c r="W73" s="390"/>
      <c r="X73" s="390"/>
      <c r="Y73" s="390"/>
      <c r="Z73" s="390"/>
      <c r="AA73" s="390"/>
    </row>
    <row r="74" spans="2:27">
      <c r="B74" s="56" t="s">
        <v>667</v>
      </c>
      <c r="C74" s="57">
        <v>0</v>
      </c>
      <c r="D74" s="57">
        <v>0</v>
      </c>
      <c r="E74" s="57">
        <v>3</v>
      </c>
      <c r="F74" s="57">
        <v>0</v>
      </c>
      <c r="G74" s="57">
        <v>0</v>
      </c>
      <c r="H74" s="57">
        <v>0</v>
      </c>
      <c r="I74" s="57">
        <v>0</v>
      </c>
      <c r="J74" s="57">
        <v>0</v>
      </c>
      <c r="K74" s="57">
        <v>0</v>
      </c>
      <c r="L74" s="57">
        <v>7</v>
      </c>
      <c r="M74" s="57">
        <v>9</v>
      </c>
      <c r="N74" s="57">
        <v>4</v>
      </c>
      <c r="O74" s="57">
        <v>7</v>
      </c>
      <c r="P74" s="57">
        <v>9</v>
      </c>
      <c r="Q74" s="57">
        <v>7</v>
      </c>
      <c r="R74" s="390"/>
      <c r="S74" s="390"/>
      <c r="T74" s="390"/>
      <c r="U74" s="390"/>
      <c r="V74" s="390"/>
      <c r="W74" s="390"/>
      <c r="X74" s="390"/>
      <c r="Y74" s="390"/>
      <c r="Z74" s="390"/>
      <c r="AA74" s="390"/>
    </row>
    <row r="75" spans="2:27">
      <c r="B75" s="56" t="s">
        <v>668</v>
      </c>
      <c r="C75" s="57">
        <v>0</v>
      </c>
      <c r="D75" s="57">
        <v>0</v>
      </c>
      <c r="E75" s="57">
        <v>0</v>
      </c>
      <c r="F75" s="57">
        <v>0</v>
      </c>
      <c r="G75" s="57">
        <v>0</v>
      </c>
      <c r="H75" s="57">
        <v>0</v>
      </c>
      <c r="I75" s="57">
        <v>0</v>
      </c>
      <c r="J75" s="57">
        <v>0</v>
      </c>
      <c r="K75" s="57">
        <v>0</v>
      </c>
      <c r="L75" s="57">
        <v>5</v>
      </c>
      <c r="M75" s="57">
        <v>6</v>
      </c>
      <c r="N75" s="57">
        <v>2</v>
      </c>
      <c r="O75" s="57">
        <v>5</v>
      </c>
      <c r="P75" s="57">
        <v>6</v>
      </c>
      <c r="Q75" s="57">
        <v>2</v>
      </c>
      <c r="R75" s="390"/>
      <c r="S75" s="390"/>
      <c r="T75" s="390"/>
      <c r="U75" s="390"/>
      <c r="V75" s="390"/>
      <c r="W75" s="390"/>
      <c r="X75" s="390"/>
      <c r="Y75" s="390"/>
      <c r="Z75" s="390"/>
      <c r="AA75" s="390"/>
    </row>
    <row r="76" spans="2:27">
      <c r="B76" s="541" t="s">
        <v>660</v>
      </c>
      <c r="C76" s="542"/>
      <c r="D76" s="542"/>
      <c r="E76" s="542"/>
      <c r="F76" s="542"/>
      <c r="G76" s="542"/>
      <c r="H76" s="542"/>
      <c r="I76" s="542"/>
      <c r="J76" s="542"/>
      <c r="K76" s="542"/>
      <c r="L76" s="542"/>
      <c r="M76" s="542"/>
      <c r="N76" s="542"/>
      <c r="O76" s="542"/>
      <c r="P76" s="542"/>
      <c r="Q76" s="543"/>
      <c r="R76" s="390"/>
      <c r="S76" s="390"/>
      <c r="T76" s="390"/>
      <c r="U76" s="390"/>
      <c r="V76" s="390"/>
    </row>
    <row r="77" spans="2:27">
      <c r="B77" s="56" t="s">
        <v>667</v>
      </c>
      <c r="C77" s="537" t="s">
        <v>508</v>
      </c>
      <c r="D77" s="537"/>
      <c r="E77" s="56">
        <v>0</v>
      </c>
      <c r="F77" s="537" t="s">
        <v>508</v>
      </c>
      <c r="G77" s="537"/>
      <c r="H77" s="56">
        <v>0</v>
      </c>
      <c r="I77" s="537" t="s">
        <v>508</v>
      </c>
      <c r="J77" s="537"/>
      <c r="K77" s="56">
        <v>0</v>
      </c>
      <c r="L77" s="537" t="s">
        <v>508</v>
      </c>
      <c r="M77" s="537"/>
      <c r="N77" s="56">
        <v>0</v>
      </c>
      <c r="O77" s="537" t="s">
        <v>508</v>
      </c>
      <c r="P77" s="537"/>
      <c r="Q77" s="56">
        <v>0</v>
      </c>
      <c r="R77" s="390"/>
      <c r="S77" s="390"/>
      <c r="T77" s="390"/>
      <c r="U77" s="390"/>
      <c r="V77" s="390"/>
    </row>
    <row r="78" spans="2:27">
      <c r="B78" s="56" t="s">
        <v>668</v>
      </c>
      <c r="C78" s="537"/>
      <c r="D78" s="537"/>
      <c r="E78" s="56">
        <v>0</v>
      </c>
      <c r="F78" s="537"/>
      <c r="G78" s="537"/>
      <c r="H78" s="56">
        <v>0</v>
      </c>
      <c r="I78" s="537"/>
      <c r="J78" s="537"/>
      <c r="K78" s="56">
        <v>0</v>
      </c>
      <c r="L78" s="537"/>
      <c r="M78" s="537"/>
      <c r="N78" s="56">
        <v>0</v>
      </c>
      <c r="O78" s="537"/>
      <c r="P78" s="537"/>
      <c r="Q78" s="56">
        <v>0</v>
      </c>
      <c r="R78" s="390"/>
      <c r="S78" s="390"/>
      <c r="T78" s="390"/>
      <c r="U78" s="390"/>
      <c r="V78" s="390"/>
    </row>
    <row r="79" spans="2:27">
      <c r="B79" s="12"/>
      <c r="C79" s="262"/>
      <c r="D79" s="262"/>
      <c r="E79" s="262"/>
      <c r="F79" s="262"/>
      <c r="G79" s="262"/>
      <c r="H79" s="262"/>
      <c r="I79" s="262"/>
      <c r="J79" s="262"/>
      <c r="K79" s="262"/>
      <c r="L79" s="262"/>
      <c r="M79" s="262"/>
      <c r="N79" s="262"/>
      <c r="O79" s="262"/>
      <c r="P79" s="262"/>
      <c r="Q79" s="262"/>
      <c r="R79" s="13"/>
      <c r="S79" s="12"/>
      <c r="T79" s="13"/>
      <c r="U79" s="13"/>
      <c r="V79" s="13"/>
    </row>
    <row r="80" spans="2:27" ht="15" customHeight="1">
      <c r="B80" s="70" t="s">
        <v>516</v>
      </c>
      <c r="C80" s="544" t="s">
        <v>661</v>
      </c>
      <c r="D80" s="545"/>
      <c r="E80" s="545"/>
      <c r="F80" s="545"/>
      <c r="G80" s="545"/>
      <c r="H80" s="545"/>
      <c r="I80" s="545"/>
      <c r="J80" s="545"/>
      <c r="K80" s="545"/>
      <c r="L80" s="545"/>
      <c r="M80" s="545"/>
      <c r="N80" s="545"/>
      <c r="O80" s="545"/>
      <c r="P80" s="545"/>
      <c r="Q80" s="546"/>
      <c r="R80" s="13"/>
      <c r="S80" s="12"/>
      <c r="T80" s="13"/>
      <c r="U80" s="13"/>
      <c r="V80" s="13"/>
    </row>
    <row r="81" spans="2:23">
      <c r="B81" s="70" t="s">
        <v>518</v>
      </c>
      <c r="C81" s="544" t="s">
        <v>475</v>
      </c>
      <c r="D81" s="545"/>
      <c r="E81" s="545"/>
      <c r="F81" s="545"/>
      <c r="G81" s="545"/>
      <c r="H81" s="545"/>
      <c r="I81" s="545"/>
      <c r="J81" s="545"/>
      <c r="K81" s="545"/>
      <c r="L81" s="545"/>
      <c r="M81" s="545"/>
      <c r="N81" s="545"/>
      <c r="O81" s="545"/>
      <c r="P81" s="545"/>
      <c r="Q81" s="546"/>
      <c r="R81" s="13"/>
      <c r="S81" s="12"/>
      <c r="T81" s="13"/>
      <c r="U81" s="13"/>
      <c r="V81" s="13"/>
    </row>
    <row r="82" spans="2:23">
      <c r="B82" s="70" t="s">
        <v>520</v>
      </c>
      <c r="C82" s="544" t="s">
        <v>672</v>
      </c>
      <c r="D82" s="545"/>
      <c r="E82" s="545"/>
      <c r="F82" s="545"/>
      <c r="G82" s="545"/>
      <c r="H82" s="545"/>
      <c r="I82" s="545"/>
      <c r="J82" s="545"/>
      <c r="K82" s="545"/>
      <c r="L82" s="545"/>
      <c r="M82" s="545"/>
      <c r="N82" s="545"/>
      <c r="O82" s="545"/>
      <c r="P82" s="545"/>
      <c r="Q82" s="546"/>
      <c r="R82" s="13"/>
      <c r="S82" s="12"/>
      <c r="T82" s="13"/>
      <c r="U82" s="13"/>
      <c r="V82" s="13"/>
    </row>
    <row r="83" spans="2:23" ht="12" customHeight="1">
      <c r="B83"/>
      <c r="C83"/>
      <c r="D83"/>
      <c r="E83"/>
      <c r="F83"/>
      <c r="G83"/>
      <c r="H83"/>
      <c r="I83"/>
      <c r="J83"/>
      <c r="K83"/>
      <c r="L83"/>
      <c r="M83"/>
      <c r="N83"/>
      <c r="O83"/>
      <c r="P83"/>
      <c r="Q83"/>
      <c r="R83" s="6"/>
      <c r="S83" s="12"/>
      <c r="T83" s="6"/>
      <c r="U83" s="6"/>
      <c r="V83" s="6"/>
    </row>
    <row r="84" spans="2:23">
      <c r="B84" s="108" t="s">
        <v>280</v>
      </c>
      <c r="C84" s="112">
        <v>2022</v>
      </c>
      <c r="D84" s="13"/>
      <c r="E84" s="13"/>
      <c r="F84" s="13"/>
      <c r="G84" s="13"/>
      <c r="H84" s="13"/>
      <c r="I84" s="13"/>
      <c r="J84" s="13"/>
      <c r="K84" s="13"/>
      <c r="L84" s="13"/>
      <c r="M84" s="13"/>
      <c r="N84" s="13"/>
      <c r="O84" s="13"/>
      <c r="P84" s="13"/>
      <c r="Q84" s="13"/>
      <c r="R84" s="13"/>
      <c r="S84" s="13"/>
      <c r="T84" s="13"/>
      <c r="U84" s="13"/>
      <c r="V84" s="13"/>
    </row>
    <row r="85" spans="2:23">
      <c r="B85" s="214" t="s">
        <v>281</v>
      </c>
      <c r="C85" s="276">
        <f>482/Q8</f>
        <v>0.13604290149590742</v>
      </c>
      <c r="D85" s="13"/>
      <c r="E85" s="13"/>
      <c r="F85" s="13"/>
      <c r="G85" s="13"/>
      <c r="H85" s="13"/>
      <c r="I85" s="13"/>
      <c r="J85" s="13"/>
      <c r="K85" s="13"/>
      <c r="L85" s="13"/>
      <c r="M85" s="13"/>
      <c r="N85" s="13"/>
      <c r="O85" s="13"/>
      <c r="P85" s="13"/>
      <c r="Q85" s="13"/>
      <c r="R85" s="13"/>
      <c r="S85" s="13"/>
      <c r="T85" s="13"/>
      <c r="U85" s="13"/>
      <c r="V85" s="13"/>
    </row>
    <row r="86" spans="2:23">
      <c r="B86" s="13"/>
      <c r="C86" s="226"/>
      <c r="D86" s="13"/>
      <c r="E86" s="13"/>
      <c r="F86" s="13"/>
      <c r="G86" s="13"/>
      <c r="H86" s="13"/>
      <c r="I86" s="13"/>
      <c r="J86" s="13"/>
      <c r="K86" s="13"/>
      <c r="L86" s="13"/>
      <c r="M86" s="13"/>
      <c r="N86" s="13"/>
      <c r="O86" s="13"/>
      <c r="P86" s="13"/>
      <c r="Q86" s="13"/>
      <c r="R86" s="13"/>
      <c r="S86" s="13"/>
      <c r="T86" s="13"/>
      <c r="U86" s="13"/>
      <c r="V86" s="13"/>
    </row>
    <row r="87" spans="2:23">
      <c r="B87" s="85" t="s">
        <v>516</v>
      </c>
      <c r="C87" s="442" t="s">
        <v>530</v>
      </c>
      <c r="D87" s="13"/>
      <c r="E87" s="13"/>
      <c r="F87" s="13"/>
      <c r="G87" s="13"/>
      <c r="H87" s="13"/>
      <c r="I87" s="13"/>
      <c r="J87" s="13"/>
      <c r="K87" s="13"/>
      <c r="L87" s="13"/>
      <c r="M87" s="13"/>
      <c r="N87" s="13"/>
      <c r="O87" s="13"/>
      <c r="P87" s="13"/>
      <c r="Q87" s="13"/>
      <c r="R87" s="13"/>
      <c r="S87" s="13"/>
      <c r="T87" s="13"/>
      <c r="U87" s="13"/>
      <c r="V87" s="13"/>
    </row>
    <row r="88" spans="2:23">
      <c r="B88" s="85" t="s">
        <v>518</v>
      </c>
      <c r="C88" s="54" t="s">
        <v>475</v>
      </c>
      <c r="D88" s="13"/>
      <c r="E88" s="13"/>
      <c r="F88" s="13"/>
      <c r="G88" s="13"/>
      <c r="H88" s="13"/>
      <c r="I88" s="13"/>
      <c r="J88" s="13"/>
      <c r="K88" s="13"/>
      <c r="L88" s="13"/>
      <c r="M88" s="13"/>
      <c r="N88" s="13"/>
      <c r="O88" s="13"/>
      <c r="P88" s="13"/>
      <c r="Q88" s="13"/>
      <c r="R88" s="13"/>
      <c r="S88" s="13"/>
      <c r="T88" s="13"/>
      <c r="U88" s="13"/>
      <c r="V88" s="13"/>
    </row>
    <row r="89" spans="2:23">
      <c r="B89" s="85" t="s">
        <v>520</v>
      </c>
      <c r="C89" s="76" t="s">
        <v>673</v>
      </c>
      <c r="D89" s="13"/>
      <c r="E89" s="13"/>
      <c r="F89" s="13"/>
      <c r="G89" s="13"/>
      <c r="H89" s="13"/>
      <c r="I89" s="13"/>
      <c r="J89" s="13"/>
      <c r="K89" s="13"/>
      <c r="L89" s="13"/>
      <c r="M89" s="13"/>
      <c r="N89" s="13"/>
      <c r="O89" s="13"/>
      <c r="P89" s="13"/>
      <c r="Q89" s="13"/>
      <c r="R89" s="13"/>
      <c r="S89" s="13"/>
      <c r="T89" s="13"/>
      <c r="U89" s="13"/>
      <c r="V89" s="13"/>
    </row>
    <row r="90" spans="2:23">
      <c r="B90" s="13"/>
      <c r="C90" s="13"/>
      <c r="D90" s="13"/>
      <c r="E90" s="13"/>
      <c r="F90" s="13"/>
      <c r="G90" s="13"/>
      <c r="H90" s="13"/>
      <c r="I90" s="13"/>
      <c r="J90" s="13"/>
      <c r="K90" s="13"/>
      <c r="L90" s="13"/>
      <c r="M90" s="13"/>
      <c r="N90" s="13"/>
      <c r="O90" s="13"/>
      <c r="P90" s="13"/>
      <c r="Q90" s="13"/>
      <c r="R90" s="13"/>
      <c r="S90" s="13"/>
      <c r="T90" s="13"/>
      <c r="U90" s="13"/>
      <c r="V90" s="13"/>
    </row>
    <row r="91" spans="2:23">
      <c r="B91" s="518" t="s">
        <v>674</v>
      </c>
      <c r="C91" s="519"/>
      <c r="D91" s="519"/>
      <c r="E91" s="519"/>
      <c r="F91" s="519"/>
      <c r="G91" s="519"/>
      <c r="H91" s="519"/>
      <c r="I91" s="519"/>
      <c r="J91" s="519"/>
      <c r="K91" s="519"/>
      <c r="L91" s="519"/>
      <c r="M91" s="519"/>
      <c r="N91" s="519"/>
      <c r="O91" s="519"/>
      <c r="P91" s="519"/>
      <c r="Q91" s="519"/>
      <c r="R91" s="390"/>
      <c r="S91" s="390"/>
      <c r="T91" s="390"/>
      <c r="U91" s="390"/>
      <c r="V91" s="390"/>
    </row>
    <row r="92" spans="2:23">
      <c r="B92" s="4"/>
      <c r="C92" s="13"/>
      <c r="D92" s="13"/>
      <c r="E92" s="13"/>
      <c r="F92" s="13"/>
      <c r="G92" s="13"/>
      <c r="H92" s="13"/>
      <c r="I92" s="13"/>
      <c r="J92" s="13"/>
      <c r="K92" s="13"/>
      <c r="L92" s="13"/>
      <c r="M92" s="13"/>
      <c r="N92" s="13"/>
      <c r="O92" s="13"/>
      <c r="P92" s="13"/>
      <c r="Q92" s="13"/>
      <c r="R92" s="13"/>
      <c r="S92" s="13"/>
      <c r="T92" s="13"/>
      <c r="U92" s="13"/>
      <c r="V92" s="13"/>
    </row>
    <row r="93" spans="2:23">
      <c r="B93" s="518" t="s">
        <v>282</v>
      </c>
      <c r="C93" s="519"/>
      <c r="D93" s="519"/>
      <c r="E93" s="519"/>
      <c r="F93" s="519"/>
      <c r="G93" s="519"/>
      <c r="H93" s="519"/>
      <c r="I93" s="519"/>
      <c r="J93" s="519"/>
      <c r="K93" s="519"/>
      <c r="L93" s="519"/>
      <c r="M93" s="519"/>
      <c r="N93" s="519"/>
      <c r="O93" s="519"/>
      <c r="P93" s="519"/>
      <c r="Q93" s="519"/>
      <c r="R93" s="390"/>
      <c r="S93" s="390"/>
      <c r="T93" s="390"/>
      <c r="U93" s="390"/>
      <c r="V93" s="390"/>
      <c r="W93" s="390"/>
    </row>
    <row r="94" spans="2:23">
      <c r="B94" s="508" t="s">
        <v>27</v>
      </c>
      <c r="C94" s="480" t="s">
        <v>445</v>
      </c>
      <c r="D94" s="485"/>
      <c r="E94" s="485"/>
      <c r="F94" s="485" t="s">
        <v>446</v>
      </c>
      <c r="G94" s="485"/>
      <c r="H94" s="485"/>
      <c r="I94" s="485" t="s">
        <v>447</v>
      </c>
      <c r="J94" s="485"/>
      <c r="K94" s="485"/>
      <c r="L94" s="485" t="s">
        <v>448</v>
      </c>
      <c r="M94" s="485"/>
      <c r="N94" s="525"/>
      <c r="O94" s="480" t="s">
        <v>213</v>
      </c>
      <c r="P94" s="485"/>
      <c r="Q94" s="485"/>
      <c r="R94" s="390"/>
      <c r="S94" s="390"/>
      <c r="T94" s="390"/>
      <c r="U94" s="390"/>
      <c r="V94" s="390"/>
    </row>
    <row r="95" spans="2:23">
      <c r="B95" s="508"/>
      <c r="C95" s="49" t="s">
        <v>523</v>
      </c>
      <c r="D95" s="49" t="s">
        <v>524</v>
      </c>
      <c r="E95" s="50" t="s">
        <v>525</v>
      </c>
      <c r="F95" s="49" t="s">
        <v>523</v>
      </c>
      <c r="G95" s="49" t="s">
        <v>524</v>
      </c>
      <c r="H95" s="50" t="s">
        <v>525</v>
      </c>
      <c r="I95" s="49" t="s">
        <v>523</v>
      </c>
      <c r="J95" s="49" t="s">
        <v>524</v>
      </c>
      <c r="K95" s="50" t="s">
        <v>525</v>
      </c>
      <c r="L95" s="49" t="s">
        <v>523</v>
      </c>
      <c r="M95" s="49" t="s">
        <v>524</v>
      </c>
      <c r="N95" s="50" t="s">
        <v>525</v>
      </c>
      <c r="O95" s="49" t="s">
        <v>523</v>
      </c>
      <c r="P95" s="49" t="s">
        <v>524</v>
      </c>
      <c r="Q95" s="50" t="s">
        <v>525</v>
      </c>
      <c r="R95" s="390"/>
      <c r="S95" s="390"/>
      <c r="T95" s="390"/>
      <c r="U95" s="390"/>
      <c r="V95" s="390"/>
    </row>
    <row r="96" spans="2:23" ht="15.6">
      <c r="B96" s="61" t="s">
        <v>675</v>
      </c>
      <c r="C96" s="259" t="s">
        <v>676</v>
      </c>
      <c r="D96" s="260" t="s">
        <v>677</v>
      </c>
      <c r="E96" s="56">
        <v>9.4</v>
      </c>
      <c r="F96" s="259" t="s">
        <v>678</v>
      </c>
      <c r="G96" s="260" t="s">
        <v>679</v>
      </c>
      <c r="H96" s="56">
        <v>10.5</v>
      </c>
      <c r="I96" s="259" t="s">
        <v>680</v>
      </c>
      <c r="J96" s="260" t="s">
        <v>681</v>
      </c>
      <c r="K96" s="56">
        <v>10.4</v>
      </c>
      <c r="L96" s="259" t="s">
        <v>682</v>
      </c>
      <c r="M96" s="260" t="s">
        <v>683</v>
      </c>
      <c r="N96" s="319">
        <v>11</v>
      </c>
      <c r="O96" s="259" t="s">
        <v>684</v>
      </c>
      <c r="P96" s="260" t="s">
        <v>685</v>
      </c>
      <c r="Q96" s="174">
        <v>26.2</v>
      </c>
      <c r="R96" s="390"/>
      <c r="S96" s="390"/>
      <c r="T96" s="390"/>
      <c r="U96" s="390"/>
      <c r="V96" s="390"/>
    </row>
    <row r="97" spans="2:27">
      <c r="B97" s="312" t="s">
        <v>284</v>
      </c>
      <c r="C97" s="75">
        <v>1</v>
      </c>
      <c r="D97" s="75">
        <v>1</v>
      </c>
      <c r="E97" s="75">
        <v>1</v>
      </c>
      <c r="F97" s="74">
        <v>1</v>
      </c>
      <c r="G97" s="74">
        <v>1</v>
      </c>
      <c r="H97" s="74">
        <v>1</v>
      </c>
      <c r="I97" s="74">
        <v>1</v>
      </c>
      <c r="J97" s="74">
        <v>1</v>
      </c>
      <c r="K97" s="74">
        <v>1</v>
      </c>
      <c r="L97" s="74">
        <v>0.6</v>
      </c>
      <c r="M97" s="74">
        <v>0.6</v>
      </c>
      <c r="N97" s="74">
        <v>0.56000000000000005</v>
      </c>
      <c r="O97" s="74">
        <v>0.9</v>
      </c>
      <c r="P97" s="74">
        <v>0.9</v>
      </c>
      <c r="Q97" s="74">
        <v>0.88</v>
      </c>
      <c r="R97" s="390"/>
      <c r="S97" s="390"/>
      <c r="T97" s="390"/>
      <c r="U97" s="390"/>
      <c r="V97" s="390"/>
      <c r="W97" s="390"/>
      <c r="X97" s="390"/>
      <c r="Y97" s="390"/>
      <c r="Z97" s="390"/>
      <c r="AA97" s="390"/>
    </row>
    <row r="98" spans="2:27">
      <c r="B98" s="538" t="s">
        <v>686</v>
      </c>
      <c r="C98" s="539"/>
      <c r="D98" s="539"/>
      <c r="E98" s="539"/>
      <c r="F98" s="539"/>
      <c r="G98" s="539"/>
      <c r="H98" s="539"/>
      <c r="I98" s="539"/>
      <c r="J98" s="539"/>
      <c r="K98" s="539"/>
      <c r="L98" s="539"/>
      <c r="M98" s="539"/>
      <c r="N98" s="539"/>
      <c r="O98" s="539"/>
      <c r="P98" s="539"/>
      <c r="Q98" s="540"/>
      <c r="R98" s="390"/>
      <c r="S98" s="390"/>
      <c r="T98" s="390"/>
      <c r="U98" s="390"/>
      <c r="V98" s="390"/>
      <c r="W98" s="390"/>
      <c r="X98" s="390"/>
      <c r="Y98" s="390"/>
      <c r="Z98" s="390"/>
      <c r="AA98" s="390"/>
    </row>
    <row r="99" spans="2:27">
      <c r="B99" s="63" t="s">
        <v>687</v>
      </c>
      <c r="C99" s="73">
        <v>1.321</v>
      </c>
      <c r="D99" s="73">
        <v>1.5289921351854856</v>
      </c>
      <c r="E99" s="73">
        <v>1.5395424707631187</v>
      </c>
      <c r="F99" s="74">
        <v>2.2829999999999999</v>
      </c>
      <c r="G99" s="74">
        <v>2.0184645841661433</v>
      </c>
      <c r="H99" s="74">
        <v>2.3250717554883256</v>
      </c>
      <c r="I99" s="74">
        <v>1.5</v>
      </c>
      <c r="J99" s="74">
        <v>1.4999858753072122</v>
      </c>
      <c r="K99" s="74">
        <v>1.5294117647058822</v>
      </c>
      <c r="L99" s="74">
        <v>2.0179999999999998</v>
      </c>
      <c r="M99" s="74">
        <v>1.9560402522990996</v>
      </c>
      <c r="N99" s="74">
        <v>1.5746124031007751</v>
      </c>
      <c r="O99" s="74">
        <v>1.6359999999999999</v>
      </c>
      <c r="P99" s="74">
        <v>1.6658756525866163</v>
      </c>
      <c r="Q99" s="74">
        <v>1.5163951326262437</v>
      </c>
      <c r="R99" s="390"/>
      <c r="S99" s="390"/>
      <c r="T99" s="390"/>
      <c r="U99" s="390"/>
      <c r="V99" s="390"/>
      <c r="W99" s="390"/>
      <c r="X99" s="390"/>
      <c r="Y99" s="390"/>
      <c r="Z99" s="390"/>
      <c r="AA99" s="390"/>
    </row>
    <row r="100" spans="2:27">
      <c r="B100" s="63" t="s">
        <v>688</v>
      </c>
      <c r="C100" s="73">
        <v>1.321</v>
      </c>
      <c r="D100" s="73">
        <v>1.5289921351854856</v>
      </c>
      <c r="E100" s="73">
        <v>1.5395424707631187</v>
      </c>
      <c r="F100" s="74">
        <v>2.2829999999999999</v>
      </c>
      <c r="G100" s="74">
        <v>2.0184645841661433</v>
      </c>
      <c r="H100" s="74">
        <v>2.3250717554883256</v>
      </c>
      <c r="I100" s="74">
        <v>1.5</v>
      </c>
      <c r="J100" s="74">
        <v>1.4999858753072122</v>
      </c>
      <c r="K100" s="74">
        <v>1.5294117647058822</v>
      </c>
      <c r="L100" s="74">
        <v>2.0179999999999998</v>
      </c>
      <c r="M100" s="74">
        <v>1.9560402522990996</v>
      </c>
      <c r="N100" s="74">
        <v>1.5746124031007751</v>
      </c>
      <c r="O100" s="74">
        <v>1.6359999999999999</v>
      </c>
      <c r="P100" s="74">
        <v>1.6658756525866163</v>
      </c>
      <c r="Q100" s="74">
        <v>1.5163951326262437</v>
      </c>
      <c r="R100" s="390"/>
      <c r="S100" s="390"/>
      <c r="T100" s="390"/>
      <c r="U100" s="390"/>
      <c r="V100" s="390"/>
      <c r="W100" s="390"/>
      <c r="X100" s="390"/>
      <c r="Y100" s="390"/>
      <c r="Z100" s="390"/>
      <c r="AA100" s="390"/>
    </row>
    <row r="101" spans="2:27">
      <c r="B101" s="33"/>
      <c r="C101" s="37"/>
      <c r="D101" s="38"/>
      <c r="E101" s="38"/>
      <c r="F101" s="38"/>
      <c r="G101" s="37"/>
      <c r="H101" s="6"/>
      <c r="I101" s="6"/>
      <c r="J101" s="6"/>
      <c r="K101" s="37"/>
      <c r="L101" s="6"/>
      <c r="M101" s="6"/>
      <c r="N101" s="6"/>
      <c r="O101" s="39"/>
      <c r="P101" s="6"/>
      <c r="Q101" s="6"/>
      <c r="R101" s="390"/>
      <c r="S101" s="390"/>
      <c r="T101" s="390"/>
      <c r="U101" s="390"/>
      <c r="V101" s="390"/>
    </row>
    <row r="102" spans="2:27">
      <c r="B102" s="125" t="s">
        <v>516</v>
      </c>
      <c r="C102" s="464" t="s">
        <v>661</v>
      </c>
      <c r="D102" s="464"/>
      <c r="E102" s="464"/>
      <c r="F102" s="464"/>
      <c r="G102" s="464"/>
      <c r="H102" s="464"/>
      <c r="I102" s="464"/>
      <c r="J102" s="464"/>
      <c r="K102" s="464"/>
      <c r="L102" s="464"/>
      <c r="M102" s="464"/>
      <c r="N102" s="464"/>
      <c r="O102" s="464"/>
      <c r="P102" s="464"/>
      <c r="Q102" s="464"/>
      <c r="R102" s="390"/>
      <c r="S102" s="390"/>
      <c r="T102" s="390"/>
      <c r="U102" s="390"/>
      <c r="V102" s="390"/>
      <c r="W102" s="390"/>
    </row>
    <row r="103" spans="2:27">
      <c r="B103" s="125" t="s">
        <v>518</v>
      </c>
      <c r="C103" s="464" t="s">
        <v>475</v>
      </c>
      <c r="D103" s="464"/>
      <c r="E103" s="464"/>
      <c r="F103" s="464"/>
      <c r="G103" s="464"/>
      <c r="H103" s="464"/>
      <c r="I103" s="464"/>
      <c r="J103" s="464"/>
      <c r="K103" s="464"/>
      <c r="L103" s="464"/>
      <c r="M103" s="464"/>
      <c r="N103" s="464"/>
      <c r="O103" s="464"/>
      <c r="P103" s="464"/>
      <c r="Q103" s="464"/>
      <c r="R103" s="390"/>
      <c r="S103" s="390"/>
      <c r="T103" s="390"/>
      <c r="U103" s="390"/>
      <c r="V103" s="390"/>
    </row>
    <row r="104" spans="2:27" ht="55.5" customHeight="1">
      <c r="B104" s="70" t="s">
        <v>520</v>
      </c>
      <c r="C104" s="523" t="s">
        <v>689</v>
      </c>
      <c r="D104" s="524"/>
      <c r="E104" s="524"/>
      <c r="F104" s="524"/>
      <c r="G104" s="524"/>
      <c r="H104" s="524"/>
      <c r="I104" s="524"/>
      <c r="J104" s="524"/>
      <c r="K104" s="524"/>
      <c r="L104" s="524"/>
      <c r="M104" s="524"/>
      <c r="N104" s="524"/>
      <c r="O104" s="524"/>
      <c r="P104" s="524"/>
      <c r="Q104" s="524"/>
      <c r="R104" s="390"/>
      <c r="S104" s="390"/>
      <c r="T104" s="390"/>
      <c r="U104" s="390"/>
      <c r="V104" s="390"/>
    </row>
    <row r="105" spans="2:27">
      <c r="B105" s="40"/>
      <c r="C105" s="41"/>
      <c r="D105" s="41"/>
      <c r="E105" s="41"/>
      <c r="F105" s="41"/>
      <c r="G105" s="41"/>
      <c r="H105" s="41"/>
      <c r="I105" s="41"/>
      <c r="J105" s="41"/>
      <c r="K105" s="41"/>
      <c r="L105" s="41"/>
      <c r="M105" s="41"/>
      <c r="N105" s="41"/>
      <c r="O105" s="41"/>
      <c r="P105" s="41"/>
      <c r="Q105" s="41"/>
      <c r="R105" s="41"/>
      <c r="S105" s="42"/>
      <c r="T105" s="43"/>
      <c r="U105" s="43"/>
      <c r="V105" s="43"/>
    </row>
    <row r="106" spans="2:27">
      <c r="B106" s="518" t="s">
        <v>287</v>
      </c>
      <c r="C106" s="519"/>
      <c r="D106" s="519"/>
      <c r="E106" s="519"/>
      <c r="F106" s="519"/>
      <c r="G106" s="519"/>
      <c r="H106" s="519"/>
      <c r="I106" s="519"/>
      <c r="J106" s="519"/>
      <c r="K106" s="519"/>
      <c r="L106" s="519"/>
      <c r="M106" s="519"/>
      <c r="N106" s="519"/>
      <c r="O106" s="519"/>
      <c r="P106" s="519"/>
      <c r="Q106" s="519"/>
      <c r="R106" s="390"/>
      <c r="S106" s="390"/>
      <c r="T106" s="390"/>
      <c r="U106" s="390"/>
      <c r="V106" s="390"/>
    </row>
    <row r="107" spans="2:27">
      <c r="B107" s="508" t="s">
        <v>27</v>
      </c>
      <c r="C107" s="480" t="s">
        <v>445</v>
      </c>
      <c r="D107" s="485"/>
      <c r="E107" s="485"/>
      <c r="F107" s="485" t="s">
        <v>446</v>
      </c>
      <c r="G107" s="485"/>
      <c r="H107" s="485"/>
      <c r="I107" s="485" t="s">
        <v>447</v>
      </c>
      <c r="J107" s="485"/>
      <c r="K107" s="485"/>
      <c r="L107" s="485" t="s">
        <v>448</v>
      </c>
      <c r="M107" s="485"/>
      <c r="N107" s="525"/>
      <c r="O107" s="480" t="s">
        <v>213</v>
      </c>
      <c r="P107" s="485"/>
      <c r="Q107" s="485"/>
      <c r="R107" s="390"/>
      <c r="S107" s="390"/>
      <c r="T107" s="390"/>
      <c r="U107" s="390"/>
      <c r="V107" s="390"/>
    </row>
    <row r="108" spans="2:27">
      <c r="B108" s="508"/>
      <c r="C108" s="49" t="s">
        <v>523</v>
      </c>
      <c r="D108" s="49" t="s">
        <v>524</v>
      </c>
      <c r="E108" s="50" t="s">
        <v>525</v>
      </c>
      <c r="F108" s="49" t="s">
        <v>523</v>
      </c>
      <c r="G108" s="49" t="s">
        <v>524</v>
      </c>
      <c r="H108" s="50" t="s">
        <v>525</v>
      </c>
      <c r="I108" s="49" t="s">
        <v>523</v>
      </c>
      <c r="J108" s="49" t="s">
        <v>524</v>
      </c>
      <c r="K108" s="50" t="s">
        <v>525</v>
      </c>
      <c r="L108" s="49" t="s">
        <v>523</v>
      </c>
      <c r="M108" s="49" t="s">
        <v>524</v>
      </c>
      <c r="N108" s="50" t="s">
        <v>525</v>
      </c>
      <c r="O108" s="49" t="s">
        <v>523</v>
      </c>
      <c r="P108" s="49" t="s">
        <v>524</v>
      </c>
      <c r="Q108" s="50" t="s">
        <v>525</v>
      </c>
      <c r="R108" s="390"/>
      <c r="S108" s="390"/>
      <c r="T108" s="390"/>
      <c r="U108" s="390"/>
      <c r="V108" s="390"/>
    </row>
    <row r="109" spans="2:27">
      <c r="B109" s="520" t="s">
        <v>690</v>
      </c>
      <c r="C109" s="521"/>
      <c r="D109" s="521"/>
      <c r="E109" s="521"/>
      <c r="F109" s="521"/>
      <c r="G109" s="521"/>
      <c r="H109" s="521"/>
      <c r="I109" s="521"/>
      <c r="J109" s="521"/>
      <c r="K109" s="521"/>
      <c r="L109" s="521"/>
      <c r="M109" s="521"/>
      <c r="N109" s="521"/>
      <c r="O109" s="521"/>
      <c r="P109" s="521"/>
      <c r="Q109" s="522"/>
      <c r="R109" s="390"/>
      <c r="S109" s="390"/>
      <c r="T109" s="390"/>
      <c r="U109" s="390"/>
      <c r="V109" s="390"/>
    </row>
    <row r="110" spans="2:27">
      <c r="B110" s="65" t="s">
        <v>691</v>
      </c>
      <c r="C110" s="57">
        <v>319</v>
      </c>
      <c r="D110" s="57">
        <v>291</v>
      </c>
      <c r="E110" s="57">
        <v>478</v>
      </c>
      <c r="F110" s="57">
        <v>169</v>
      </c>
      <c r="G110" s="57">
        <v>115</v>
      </c>
      <c r="H110" s="57">
        <v>140</v>
      </c>
      <c r="I110" s="57">
        <v>40</v>
      </c>
      <c r="J110" s="57">
        <v>11</v>
      </c>
      <c r="K110" s="57">
        <v>80</v>
      </c>
      <c r="L110" s="57">
        <v>95</v>
      </c>
      <c r="M110" s="57">
        <v>92</v>
      </c>
      <c r="N110" s="57">
        <v>105</v>
      </c>
      <c r="O110" s="57">
        <v>623</v>
      </c>
      <c r="P110" s="57">
        <v>509</v>
      </c>
      <c r="Q110" s="57">
        <v>803</v>
      </c>
      <c r="R110" s="390"/>
      <c r="S110" s="390"/>
      <c r="T110" s="390"/>
      <c r="U110" s="390"/>
      <c r="V110" s="390"/>
      <c r="W110" s="390"/>
      <c r="X110" s="390"/>
      <c r="Y110" s="390"/>
      <c r="Z110" s="390"/>
      <c r="AA110" s="390"/>
    </row>
    <row r="111" spans="2:27">
      <c r="B111" s="65" t="s">
        <v>692</v>
      </c>
      <c r="C111" s="68">
        <v>0.19</v>
      </c>
      <c r="D111" s="68">
        <v>0.16762672811059909</v>
      </c>
      <c r="E111" s="68">
        <v>0.28183962264150941</v>
      </c>
      <c r="F111" s="68">
        <v>0.24</v>
      </c>
      <c r="G111" s="68">
        <v>0.15436241610738255</v>
      </c>
      <c r="H111" s="68">
        <v>0.19732205778717407</v>
      </c>
      <c r="I111" s="68">
        <v>0.17</v>
      </c>
      <c r="J111" s="68">
        <v>4.1984732824427481E-2</v>
      </c>
      <c r="K111" s="68">
        <v>0.29090909090909089</v>
      </c>
      <c r="L111" s="234">
        <v>0.14000000000000001</v>
      </c>
      <c r="M111" s="234">
        <v>0.12921348314606743</v>
      </c>
      <c r="N111" s="235">
        <v>0.14218009478672985</v>
      </c>
      <c r="O111" s="68">
        <v>0.19</v>
      </c>
      <c r="P111" s="68">
        <v>0.14732272069464544</v>
      </c>
      <c r="Q111" s="68">
        <v>0.23486399532026908</v>
      </c>
      <c r="R111" s="417"/>
      <c r="S111" s="417"/>
      <c r="T111" s="417"/>
      <c r="U111" s="390"/>
      <c r="V111" s="390"/>
      <c r="W111" s="390"/>
      <c r="X111" s="390"/>
      <c r="Y111" s="390"/>
      <c r="Z111" s="390"/>
      <c r="AA111" s="390"/>
    </row>
    <row r="112" spans="2:27">
      <c r="B112" s="65" t="s">
        <v>693</v>
      </c>
      <c r="C112" s="57">
        <v>189</v>
      </c>
      <c r="D112" s="57">
        <v>172</v>
      </c>
      <c r="E112" s="57">
        <v>299</v>
      </c>
      <c r="F112" s="57">
        <v>111</v>
      </c>
      <c r="G112" s="57">
        <v>68</v>
      </c>
      <c r="H112" s="57">
        <v>87</v>
      </c>
      <c r="I112" s="57">
        <v>19</v>
      </c>
      <c r="J112" s="57">
        <v>4</v>
      </c>
      <c r="K112" s="57">
        <v>30</v>
      </c>
      <c r="L112" s="57">
        <v>41</v>
      </c>
      <c r="M112" s="57">
        <v>47</v>
      </c>
      <c r="N112" s="57">
        <v>49</v>
      </c>
      <c r="O112" s="57">
        <v>360</v>
      </c>
      <c r="P112" s="57">
        <v>291</v>
      </c>
      <c r="Q112" s="57">
        <v>465</v>
      </c>
      <c r="R112" s="390"/>
      <c r="S112" s="390"/>
      <c r="T112" s="390"/>
      <c r="U112" s="390"/>
      <c r="V112" s="390"/>
      <c r="W112" s="390"/>
      <c r="X112" s="390"/>
      <c r="Y112" s="390"/>
      <c r="Z112" s="390"/>
      <c r="AA112" s="390"/>
    </row>
    <row r="113" spans="2:27">
      <c r="B113" s="65" t="s">
        <v>694</v>
      </c>
      <c r="C113" s="68">
        <v>0.17</v>
      </c>
      <c r="D113" s="68">
        <v>0.15977705527171387</v>
      </c>
      <c r="E113" s="68">
        <v>0.26900584795321636</v>
      </c>
      <c r="F113" s="68">
        <v>0.25</v>
      </c>
      <c r="G113" s="68">
        <v>0.13963039014373715</v>
      </c>
      <c r="H113" s="68">
        <v>0.18649517684887459</v>
      </c>
      <c r="I113" s="68">
        <v>0.13</v>
      </c>
      <c r="J113" s="68">
        <v>2.6490066225165563E-2</v>
      </c>
      <c r="K113" s="68">
        <v>0.18978112515268644</v>
      </c>
      <c r="L113" s="234">
        <v>0.14000000000000001</v>
      </c>
      <c r="M113" s="234">
        <v>0.14733542319749215</v>
      </c>
      <c r="N113" s="235">
        <v>0.14518518518518519</v>
      </c>
      <c r="O113" s="68">
        <v>0.18</v>
      </c>
      <c r="P113" s="68">
        <v>0.14044401544401544</v>
      </c>
      <c r="Q113" s="68">
        <v>0.22431259044862517</v>
      </c>
      <c r="R113" s="417"/>
      <c r="S113" s="417"/>
      <c r="T113" s="417"/>
      <c r="U113" s="390"/>
      <c r="V113" s="390"/>
      <c r="W113" s="390"/>
      <c r="X113" s="390"/>
      <c r="Y113" s="390"/>
      <c r="Z113" s="390"/>
      <c r="AA113" s="390"/>
    </row>
    <row r="114" spans="2:27">
      <c r="B114" s="65" t="s">
        <v>695</v>
      </c>
      <c r="C114" s="57">
        <v>130</v>
      </c>
      <c r="D114" s="57">
        <v>119</v>
      </c>
      <c r="E114" s="57">
        <v>179</v>
      </c>
      <c r="F114" s="57">
        <v>58</v>
      </c>
      <c r="G114" s="57">
        <v>47</v>
      </c>
      <c r="H114" s="57">
        <v>53</v>
      </c>
      <c r="I114" s="57">
        <v>21</v>
      </c>
      <c r="J114" s="57">
        <v>7</v>
      </c>
      <c r="K114" s="57">
        <v>50</v>
      </c>
      <c r="L114" s="57">
        <v>54</v>
      </c>
      <c r="M114" s="57">
        <v>45</v>
      </c>
      <c r="N114" s="57">
        <v>56</v>
      </c>
      <c r="O114" s="57">
        <v>263</v>
      </c>
      <c r="P114" s="57">
        <v>218</v>
      </c>
      <c r="Q114" s="57">
        <v>338</v>
      </c>
      <c r="R114" s="390"/>
      <c r="S114" s="390"/>
      <c r="T114" s="390"/>
      <c r="U114" s="390"/>
      <c r="V114" s="390"/>
      <c r="W114" s="390"/>
      <c r="X114" s="390"/>
      <c r="Y114" s="390"/>
      <c r="Z114" s="390"/>
      <c r="AA114" s="390"/>
    </row>
    <row r="115" spans="2:27">
      <c r="B115" s="65" t="s">
        <v>696</v>
      </c>
      <c r="C115" s="68">
        <v>0.23</v>
      </c>
      <c r="D115" s="68">
        <v>0.20969162995594715</v>
      </c>
      <c r="E115" s="68">
        <v>0.30624465355004277</v>
      </c>
      <c r="F115" s="68">
        <v>0.24</v>
      </c>
      <c r="G115" s="68">
        <v>0.18217054263565891</v>
      </c>
      <c r="H115" s="68">
        <v>0.21810699588477367</v>
      </c>
      <c r="I115" s="68">
        <v>0.22</v>
      </c>
      <c r="J115" s="68">
        <v>1.7811704834605598E-2</v>
      </c>
      <c r="K115" s="68">
        <v>0.42763126439334775</v>
      </c>
      <c r="L115" s="234">
        <v>0.15</v>
      </c>
      <c r="M115" s="234">
        <v>0.11450381679389313</v>
      </c>
      <c r="N115" s="235">
        <v>0.1396508728179551</v>
      </c>
      <c r="O115" s="68">
        <v>0.21</v>
      </c>
      <c r="P115" s="68">
        <v>0.15762834417932031</v>
      </c>
      <c r="Q115" s="68">
        <v>0.25111441307578009</v>
      </c>
      <c r="R115" s="417"/>
      <c r="S115" s="417"/>
      <c r="T115" s="417"/>
      <c r="U115" s="390"/>
      <c r="V115" s="390"/>
      <c r="W115" s="390"/>
      <c r="X115" s="390"/>
      <c r="Y115" s="390"/>
      <c r="Z115" s="390"/>
      <c r="AA115" s="390"/>
    </row>
    <row r="116" spans="2:27">
      <c r="B116" s="65" t="s">
        <v>697</v>
      </c>
      <c r="C116" s="57">
        <v>200</v>
      </c>
      <c r="D116" s="57">
        <v>180</v>
      </c>
      <c r="E116" s="57">
        <v>301</v>
      </c>
      <c r="F116" s="57">
        <v>142</v>
      </c>
      <c r="G116" s="57">
        <v>80</v>
      </c>
      <c r="H116" s="57">
        <v>79</v>
      </c>
      <c r="I116" s="57">
        <v>24</v>
      </c>
      <c r="J116" s="57">
        <v>10</v>
      </c>
      <c r="K116" s="57">
        <v>46</v>
      </c>
      <c r="L116" s="57">
        <v>48</v>
      </c>
      <c r="M116" s="57">
        <v>51</v>
      </c>
      <c r="N116" s="57">
        <v>41</v>
      </c>
      <c r="O116" s="57">
        <v>414</v>
      </c>
      <c r="P116" s="57">
        <v>321</v>
      </c>
      <c r="Q116" s="57">
        <v>467</v>
      </c>
      <c r="R116" s="390"/>
      <c r="S116" s="390"/>
      <c r="T116" s="390"/>
      <c r="U116" s="390"/>
      <c r="V116" s="390"/>
      <c r="W116" s="390"/>
      <c r="X116" s="390"/>
      <c r="Y116" s="390"/>
      <c r="Z116" s="390"/>
      <c r="AA116" s="390"/>
    </row>
    <row r="117" spans="2:27">
      <c r="B117" s="65" t="s">
        <v>698</v>
      </c>
      <c r="C117" s="68">
        <v>0.61</v>
      </c>
      <c r="D117" s="68">
        <v>0.50632911392405067</v>
      </c>
      <c r="E117" s="68">
        <v>0.76982097186700771</v>
      </c>
      <c r="F117" s="68">
        <v>0.77</v>
      </c>
      <c r="G117" s="68">
        <v>0.4</v>
      </c>
      <c r="H117" s="68">
        <v>0.42021276595744683</v>
      </c>
      <c r="I117" s="68">
        <v>0.46</v>
      </c>
      <c r="J117" s="68">
        <v>0.18181818181818182</v>
      </c>
      <c r="K117" s="68">
        <v>0.73599999999999999</v>
      </c>
      <c r="L117" s="234">
        <v>0.37</v>
      </c>
      <c r="M117" s="234">
        <v>0.36428571428571427</v>
      </c>
      <c r="N117" s="235">
        <v>0.30827067669172931</v>
      </c>
      <c r="O117" s="68">
        <v>0.6</v>
      </c>
      <c r="P117" s="68">
        <v>0.42771485676215854</v>
      </c>
      <c r="Q117" s="68">
        <v>0.60296965784377021</v>
      </c>
      <c r="R117" s="417"/>
      <c r="S117" s="417"/>
      <c r="T117" s="417"/>
      <c r="U117" s="390"/>
      <c r="V117" s="390"/>
      <c r="W117" s="390"/>
      <c r="X117" s="390"/>
      <c r="Y117" s="390"/>
      <c r="Z117" s="390"/>
      <c r="AA117" s="390"/>
    </row>
    <row r="118" spans="2:27">
      <c r="B118" s="65" t="s">
        <v>699</v>
      </c>
      <c r="C118" s="57">
        <v>117</v>
      </c>
      <c r="D118" s="57">
        <v>109</v>
      </c>
      <c r="E118" s="57">
        <v>172</v>
      </c>
      <c r="F118" s="57">
        <v>27</v>
      </c>
      <c r="G118" s="57">
        <v>35</v>
      </c>
      <c r="H118" s="57">
        <v>59</v>
      </c>
      <c r="I118" s="57">
        <v>16</v>
      </c>
      <c r="J118" s="57">
        <v>1</v>
      </c>
      <c r="K118" s="57">
        <v>34</v>
      </c>
      <c r="L118" s="57">
        <v>44</v>
      </c>
      <c r="M118" s="57">
        <v>38</v>
      </c>
      <c r="N118" s="57">
        <v>57</v>
      </c>
      <c r="O118" s="57">
        <v>204</v>
      </c>
      <c r="P118" s="57">
        <v>183</v>
      </c>
      <c r="Q118" s="57">
        <v>322</v>
      </c>
      <c r="R118" s="390"/>
      <c r="S118" s="390"/>
      <c r="T118" s="390"/>
      <c r="U118" s="390"/>
      <c r="V118" s="390"/>
      <c r="W118" s="390"/>
      <c r="X118" s="390"/>
      <c r="Y118" s="390"/>
      <c r="Z118" s="390"/>
      <c r="AA118" s="390"/>
    </row>
    <row r="119" spans="2:27">
      <c r="B119" s="65" t="s">
        <v>700</v>
      </c>
      <c r="C119" s="68">
        <v>0.25</v>
      </c>
      <c r="D119" s="68">
        <v>8.3015993907083016E-2</v>
      </c>
      <c r="E119" s="68">
        <v>0.14086814086814087</v>
      </c>
      <c r="F119" s="68">
        <v>0.06</v>
      </c>
      <c r="G119" s="68">
        <v>6.7632850241545889E-2</v>
      </c>
      <c r="H119" s="68">
        <v>0.1205311542390194</v>
      </c>
      <c r="I119" s="68">
        <v>0.09</v>
      </c>
      <c r="J119" s="68">
        <v>4.9019607843137254E-3</v>
      </c>
      <c r="K119" s="68">
        <v>0.16306954436450841</v>
      </c>
      <c r="L119" s="234">
        <v>0.09</v>
      </c>
      <c r="M119" s="234">
        <v>7.2866730584851394E-2</v>
      </c>
      <c r="N119" s="235">
        <v>0.10448746150461945</v>
      </c>
      <c r="O119" s="68">
        <v>0.08</v>
      </c>
      <c r="P119" s="68">
        <v>7.1596244131455405E-2</v>
      </c>
      <c r="Q119" s="68">
        <v>0.13065530533576791</v>
      </c>
      <c r="R119" s="417"/>
      <c r="S119" s="417"/>
      <c r="T119" s="417"/>
      <c r="U119" s="390"/>
      <c r="V119" s="390"/>
      <c r="W119" s="390"/>
      <c r="X119" s="390"/>
      <c r="Y119" s="390"/>
      <c r="Z119" s="390"/>
      <c r="AA119" s="390"/>
    </row>
    <row r="120" spans="2:27">
      <c r="B120" s="65" t="s">
        <v>701</v>
      </c>
      <c r="C120" s="57">
        <v>2</v>
      </c>
      <c r="D120" s="57">
        <v>2</v>
      </c>
      <c r="E120" s="57">
        <v>5</v>
      </c>
      <c r="F120" s="57">
        <v>0</v>
      </c>
      <c r="G120" s="57">
        <v>0</v>
      </c>
      <c r="H120" s="57">
        <v>2</v>
      </c>
      <c r="I120" s="57">
        <v>0</v>
      </c>
      <c r="J120" s="57">
        <v>0</v>
      </c>
      <c r="K120" s="57">
        <v>0</v>
      </c>
      <c r="L120" s="57">
        <v>3</v>
      </c>
      <c r="M120" s="57">
        <v>3</v>
      </c>
      <c r="N120" s="57">
        <v>7</v>
      </c>
      <c r="O120" s="57">
        <v>5</v>
      </c>
      <c r="P120" s="57">
        <v>5</v>
      </c>
      <c r="Q120" s="57">
        <v>14</v>
      </c>
      <c r="R120" s="390"/>
      <c r="S120" s="390"/>
      <c r="T120" s="390"/>
      <c r="U120" s="390"/>
      <c r="V120" s="390"/>
      <c r="W120" s="390"/>
      <c r="X120" s="390"/>
      <c r="Y120" s="390"/>
      <c r="Z120" s="390"/>
      <c r="AA120" s="390"/>
    </row>
    <row r="121" spans="2:27">
      <c r="B121" s="65" t="s">
        <v>702</v>
      </c>
      <c r="C121" s="68">
        <v>0.04</v>
      </c>
      <c r="D121" s="68">
        <v>2.9629629629629631E-2</v>
      </c>
      <c r="E121" s="68">
        <v>5.9523809523809521E-2</v>
      </c>
      <c r="F121" s="68">
        <v>0</v>
      </c>
      <c r="G121" s="68">
        <v>0</v>
      </c>
      <c r="H121" s="68">
        <v>6.25E-2</v>
      </c>
      <c r="I121" s="68">
        <v>0</v>
      </c>
      <c r="J121" s="68">
        <v>0</v>
      </c>
      <c r="K121" s="68">
        <v>0</v>
      </c>
      <c r="L121" s="234">
        <v>7.0000000000000007E-2</v>
      </c>
      <c r="M121" s="234">
        <v>5.9405940594059403E-2</v>
      </c>
      <c r="N121" s="235">
        <v>0.11670556852284093</v>
      </c>
      <c r="O121" s="68">
        <v>0.04</v>
      </c>
      <c r="P121" s="68">
        <v>3.3670033670033669E-2</v>
      </c>
      <c r="Q121" s="68">
        <v>7.7777777777777779E-2</v>
      </c>
      <c r="R121" s="417"/>
      <c r="S121" s="417"/>
      <c r="T121" s="417"/>
      <c r="U121" s="390"/>
      <c r="V121" s="390"/>
      <c r="W121" s="390"/>
      <c r="X121" s="390"/>
      <c r="Y121" s="390"/>
      <c r="Z121" s="390"/>
      <c r="AA121" s="390"/>
    </row>
    <row r="122" spans="2:27">
      <c r="B122" s="520" t="s">
        <v>703</v>
      </c>
      <c r="C122" s="521"/>
      <c r="D122" s="521"/>
      <c r="E122" s="521"/>
      <c r="F122" s="521"/>
      <c r="G122" s="521"/>
      <c r="H122" s="521"/>
      <c r="I122" s="521"/>
      <c r="J122" s="521"/>
      <c r="K122" s="521"/>
      <c r="L122" s="521"/>
      <c r="M122" s="521"/>
      <c r="N122" s="521"/>
      <c r="O122" s="521"/>
      <c r="P122" s="521"/>
      <c r="Q122" s="522"/>
      <c r="R122" s="390"/>
      <c r="S122" s="390"/>
      <c r="T122" s="390"/>
      <c r="U122" s="390"/>
      <c r="V122" s="390"/>
      <c r="W122" s="390"/>
      <c r="X122" s="390"/>
      <c r="Y122" s="390"/>
      <c r="Z122" s="390"/>
      <c r="AA122" s="390"/>
    </row>
    <row r="123" spans="2:27">
      <c r="B123" s="443" t="s">
        <v>704</v>
      </c>
      <c r="C123" s="80">
        <v>644</v>
      </c>
      <c r="D123" s="80">
        <v>599</v>
      </c>
      <c r="E123" s="80">
        <v>638</v>
      </c>
      <c r="F123" s="80">
        <v>225</v>
      </c>
      <c r="G123" s="80">
        <v>183</v>
      </c>
      <c r="H123" s="80">
        <v>170</v>
      </c>
      <c r="I123" s="80">
        <v>69</v>
      </c>
      <c r="J123" s="80">
        <v>67</v>
      </c>
      <c r="K123" s="80">
        <v>83</v>
      </c>
      <c r="L123" s="80">
        <v>86</v>
      </c>
      <c r="M123" s="80">
        <v>96</v>
      </c>
      <c r="N123" s="80">
        <v>125</v>
      </c>
      <c r="O123" s="80">
        <v>1024</v>
      </c>
      <c r="P123" s="80">
        <v>945</v>
      </c>
      <c r="Q123" s="80">
        <v>1016</v>
      </c>
      <c r="R123" s="390"/>
      <c r="S123" s="390"/>
      <c r="T123" s="390"/>
      <c r="U123" s="390"/>
      <c r="V123" s="390"/>
      <c r="W123" s="390"/>
      <c r="X123" s="390"/>
      <c r="Y123" s="390"/>
      <c r="Z123" s="390"/>
      <c r="AA123" s="390"/>
    </row>
    <row r="124" spans="2:27">
      <c r="B124" s="520" t="s">
        <v>705</v>
      </c>
      <c r="C124" s="521"/>
      <c r="D124" s="521"/>
      <c r="E124" s="521"/>
      <c r="F124" s="521"/>
      <c r="G124" s="521"/>
      <c r="H124" s="521"/>
      <c r="I124" s="521"/>
      <c r="J124" s="521"/>
      <c r="K124" s="521"/>
      <c r="L124" s="521"/>
      <c r="M124" s="521"/>
      <c r="N124" s="521"/>
      <c r="O124" s="521"/>
      <c r="P124" s="521"/>
      <c r="Q124" s="522"/>
      <c r="R124" s="390"/>
      <c r="S124" s="390"/>
      <c r="T124" s="390"/>
      <c r="U124" s="390"/>
      <c r="V124" s="390"/>
      <c r="W124" s="390"/>
      <c r="X124" s="390"/>
      <c r="Y124" s="390"/>
      <c r="Z124" s="390"/>
      <c r="AA124" s="390"/>
    </row>
    <row r="125" spans="2:27">
      <c r="B125" s="63" t="s">
        <v>706</v>
      </c>
      <c r="C125" s="77">
        <v>8.6999999999999993</v>
      </c>
      <c r="D125" s="77">
        <v>9.1455938697318011</v>
      </c>
      <c r="E125" s="77">
        <v>8.4605597964376589</v>
      </c>
      <c r="F125" s="77">
        <v>8.4</v>
      </c>
      <c r="G125" s="77">
        <v>8.7596566523605155</v>
      </c>
      <c r="H125" s="77">
        <v>8.7387580299785874</v>
      </c>
      <c r="I125" s="77">
        <v>3.6</v>
      </c>
      <c r="J125" s="77">
        <v>4.5136986301369859</v>
      </c>
      <c r="K125" s="77">
        <v>4.615384615384615</v>
      </c>
      <c r="L125" s="77">
        <v>5.6</v>
      </c>
      <c r="M125" s="77">
        <v>4.0470269050939214</v>
      </c>
      <c r="N125" s="77">
        <v>5.2214076246334313</v>
      </c>
      <c r="O125" s="77">
        <v>7.8</v>
      </c>
      <c r="P125" s="77">
        <v>7.8596517519102358</v>
      </c>
      <c r="Q125" s="77">
        <v>7.7070964749536177</v>
      </c>
      <c r="R125" s="390"/>
      <c r="S125" s="390"/>
      <c r="T125" s="390"/>
      <c r="U125" s="390"/>
      <c r="V125" s="390"/>
      <c r="W125" s="390"/>
      <c r="X125" s="390"/>
      <c r="Y125" s="390"/>
      <c r="Z125" s="390"/>
      <c r="AA125" s="390"/>
    </row>
    <row r="126" spans="2:27">
      <c r="B126" s="63" t="s">
        <v>707</v>
      </c>
      <c r="C126" s="77">
        <v>7.6</v>
      </c>
      <c r="D126" s="77">
        <v>7.9640933572710955</v>
      </c>
      <c r="E126" s="77">
        <v>7.4901960784313726</v>
      </c>
      <c r="F126" s="77">
        <v>8</v>
      </c>
      <c r="G126" s="77">
        <v>8.0966386554621845</v>
      </c>
      <c r="H126" s="77">
        <v>8.0322580645161299</v>
      </c>
      <c r="I126" s="77">
        <v>3.2</v>
      </c>
      <c r="J126" s="77">
        <v>3.96</v>
      </c>
      <c r="K126" s="77">
        <v>3.2592592592592591</v>
      </c>
      <c r="L126" s="77">
        <v>5.0999999999999996</v>
      </c>
      <c r="M126" s="77">
        <v>4.5270723783367384</v>
      </c>
      <c r="N126" s="77">
        <v>5.4058524173027989</v>
      </c>
      <c r="O126" s="77">
        <v>6.6</v>
      </c>
      <c r="P126" s="77">
        <v>6.6031998487267831</v>
      </c>
      <c r="Q126" s="77">
        <v>6.5760086455331415</v>
      </c>
      <c r="R126" s="390"/>
      <c r="S126" s="390"/>
      <c r="T126" s="390"/>
      <c r="U126" s="390"/>
      <c r="V126" s="390"/>
      <c r="W126" s="390"/>
      <c r="X126" s="390"/>
      <c r="Y126" s="390"/>
      <c r="Z126" s="390"/>
      <c r="AA126" s="390"/>
    </row>
    <row r="127" spans="2:27">
      <c r="B127" s="63" t="s">
        <v>708</v>
      </c>
      <c r="C127" s="77">
        <v>11.1</v>
      </c>
      <c r="D127" s="77">
        <v>12.25</v>
      </c>
      <c r="E127" s="77">
        <v>13.25</v>
      </c>
      <c r="F127" s="77">
        <v>13.8</v>
      </c>
      <c r="G127" s="77">
        <v>15.666666666666666</v>
      </c>
      <c r="H127" s="77">
        <v>12.5</v>
      </c>
      <c r="I127" s="77">
        <v>3</v>
      </c>
      <c r="J127" s="77">
        <v>0</v>
      </c>
      <c r="K127" s="77">
        <v>6</v>
      </c>
      <c r="L127" s="77">
        <v>15.1</v>
      </c>
      <c r="M127" s="77">
        <v>12.81</v>
      </c>
      <c r="N127" s="77">
        <v>18.666666666666668</v>
      </c>
      <c r="O127" s="77">
        <v>12.2</v>
      </c>
      <c r="P127" s="77">
        <v>13.066666666666666</v>
      </c>
      <c r="Q127" s="77">
        <v>13.625</v>
      </c>
      <c r="R127" s="390"/>
      <c r="S127" s="390"/>
      <c r="T127" s="390"/>
      <c r="U127" s="390"/>
      <c r="V127" s="390"/>
      <c r="W127" s="390"/>
      <c r="X127" s="390"/>
      <c r="Y127" s="390"/>
      <c r="Z127" s="390"/>
      <c r="AA127" s="390"/>
    </row>
    <row r="128" spans="2:27">
      <c r="B128" s="63" t="s">
        <v>709</v>
      </c>
      <c r="C128" s="77">
        <v>9.5</v>
      </c>
      <c r="D128" s="77">
        <v>10.333333333333334</v>
      </c>
      <c r="E128" s="77">
        <v>10.7</v>
      </c>
      <c r="F128" s="77">
        <v>16.3</v>
      </c>
      <c r="G128" s="77">
        <v>14.857142857142858</v>
      </c>
      <c r="H128" s="77">
        <v>15.833333333333334</v>
      </c>
      <c r="I128" s="77">
        <v>12</v>
      </c>
      <c r="J128" s="77">
        <v>13</v>
      </c>
      <c r="K128" s="77">
        <v>14</v>
      </c>
      <c r="L128" s="77">
        <v>14</v>
      </c>
      <c r="M128" s="77">
        <v>17.8</v>
      </c>
      <c r="N128" s="77">
        <v>13.333333333333334</v>
      </c>
      <c r="O128" s="77">
        <v>12</v>
      </c>
      <c r="P128" s="77">
        <v>13.2</v>
      </c>
      <c r="Q128" s="77">
        <v>12.615384615384615</v>
      </c>
      <c r="R128" s="390"/>
      <c r="S128" s="390"/>
      <c r="T128" s="390"/>
      <c r="U128" s="390"/>
      <c r="V128" s="390"/>
      <c r="W128" s="390"/>
      <c r="X128" s="390"/>
      <c r="Y128" s="390"/>
      <c r="Z128" s="390"/>
      <c r="AA128" s="390"/>
    </row>
    <row r="129" spans="2:27">
      <c r="B129" s="520" t="s">
        <v>710</v>
      </c>
      <c r="C129" s="521"/>
      <c r="D129" s="521"/>
      <c r="E129" s="521"/>
      <c r="F129" s="521"/>
      <c r="G129" s="521"/>
      <c r="H129" s="521"/>
      <c r="I129" s="521"/>
      <c r="J129" s="521"/>
      <c r="K129" s="521"/>
      <c r="L129" s="521"/>
      <c r="M129" s="521"/>
      <c r="N129" s="521"/>
      <c r="O129" s="521"/>
      <c r="P129" s="521"/>
      <c r="Q129" s="522"/>
      <c r="R129" s="390"/>
      <c r="S129" s="390"/>
      <c r="T129" s="390"/>
      <c r="U129" s="390"/>
      <c r="V129" s="390"/>
      <c r="W129" s="390"/>
      <c r="X129" s="390"/>
      <c r="Y129" s="390"/>
      <c r="Z129" s="390"/>
      <c r="AA129" s="390"/>
    </row>
    <row r="130" spans="2:27">
      <c r="B130" s="65" t="s">
        <v>691</v>
      </c>
      <c r="C130" s="57">
        <v>140</v>
      </c>
      <c r="D130" s="57">
        <v>238</v>
      </c>
      <c r="E130" s="57">
        <v>188</v>
      </c>
      <c r="F130" s="57">
        <v>69</v>
      </c>
      <c r="G130" s="57">
        <v>103</v>
      </c>
      <c r="H130" s="57">
        <v>92</v>
      </c>
      <c r="I130" s="57">
        <v>12</v>
      </c>
      <c r="J130" s="57">
        <v>16</v>
      </c>
      <c r="K130" s="57">
        <v>17</v>
      </c>
      <c r="L130" s="57">
        <v>50</v>
      </c>
      <c r="M130" s="57">
        <v>69</v>
      </c>
      <c r="N130" s="57">
        <v>71</v>
      </c>
      <c r="O130" s="57">
        <v>271</v>
      </c>
      <c r="P130" s="57">
        <v>426</v>
      </c>
      <c r="Q130" s="57">
        <v>368</v>
      </c>
      <c r="R130" s="390"/>
      <c r="S130" s="390"/>
      <c r="T130" s="390"/>
      <c r="U130" s="390"/>
      <c r="V130" s="390"/>
      <c r="W130" s="390"/>
      <c r="X130" s="390"/>
      <c r="Y130" s="390"/>
      <c r="Z130" s="390"/>
      <c r="AA130" s="390"/>
    </row>
    <row r="131" spans="2:27">
      <c r="B131" s="65" t="s">
        <v>692</v>
      </c>
      <c r="C131" s="68">
        <v>0.09</v>
      </c>
      <c r="D131" s="68">
        <v>0.13709677419354838</v>
      </c>
      <c r="E131" s="68">
        <v>0.11084905660377359</v>
      </c>
      <c r="F131" s="68">
        <v>0.1</v>
      </c>
      <c r="G131" s="68">
        <v>0.13825503355704699</v>
      </c>
      <c r="H131" s="68">
        <v>0.12966878083157152</v>
      </c>
      <c r="I131" s="68">
        <v>0.05</v>
      </c>
      <c r="J131" s="68">
        <v>6.1068702290076333E-2</v>
      </c>
      <c r="K131" s="68">
        <v>6.1818181818181821E-2</v>
      </c>
      <c r="L131" s="234">
        <v>0.08</v>
      </c>
      <c r="M131" s="234">
        <v>9.6910112359550563E-2</v>
      </c>
      <c r="N131" s="68">
        <v>9.6140825998645901E-2</v>
      </c>
      <c r="O131" s="68">
        <v>0.08</v>
      </c>
      <c r="P131" s="68">
        <v>0.12329956584659914</v>
      </c>
      <c r="Q131" s="68">
        <v>0.10763381105586428</v>
      </c>
      <c r="R131" s="390"/>
      <c r="S131" s="390"/>
      <c r="T131" s="390"/>
      <c r="U131" s="390"/>
      <c r="V131" s="390"/>
      <c r="W131" s="390"/>
      <c r="X131" s="390"/>
      <c r="Y131" s="390"/>
      <c r="Z131" s="390"/>
      <c r="AA131" s="390"/>
    </row>
    <row r="132" spans="2:27">
      <c r="B132" s="65" t="s">
        <v>693</v>
      </c>
      <c r="C132" s="57">
        <v>90</v>
      </c>
      <c r="D132" s="57">
        <v>160</v>
      </c>
      <c r="E132" s="57">
        <v>110</v>
      </c>
      <c r="F132" s="57">
        <v>49</v>
      </c>
      <c r="G132" s="57">
        <v>64</v>
      </c>
      <c r="H132" s="57">
        <v>69</v>
      </c>
      <c r="I132" s="57">
        <v>5</v>
      </c>
      <c r="J132" s="57">
        <v>9</v>
      </c>
      <c r="K132" s="57">
        <v>6</v>
      </c>
      <c r="L132" s="57">
        <v>28</v>
      </c>
      <c r="M132" s="57">
        <v>31</v>
      </c>
      <c r="N132" s="57">
        <v>33</v>
      </c>
      <c r="O132" s="57">
        <v>172</v>
      </c>
      <c r="P132" s="57">
        <v>264</v>
      </c>
      <c r="Q132" s="57">
        <v>218</v>
      </c>
      <c r="R132" s="390"/>
      <c r="S132" s="390"/>
      <c r="T132" s="390"/>
      <c r="U132" s="390"/>
      <c r="V132" s="390"/>
      <c r="W132" s="390"/>
      <c r="X132" s="390"/>
      <c r="Y132" s="390"/>
      <c r="Z132" s="390"/>
      <c r="AA132" s="390"/>
    </row>
    <row r="133" spans="2:27">
      <c r="B133" s="65" t="s">
        <v>694</v>
      </c>
      <c r="C133" s="68">
        <v>0.08</v>
      </c>
      <c r="D133" s="68">
        <v>0.14349775784753363</v>
      </c>
      <c r="E133" s="68">
        <v>9.8965362123256864E-2</v>
      </c>
      <c r="F133" s="68">
        <v>0.11</v>
      </c>
      <c r="G133" s="68">
        <v>0.13141683778234087</v>
      </c>
      <c r="H133" s="68">
        <v>0.14790996784565916</v>
      </c>
      <c r="I133" s="68">
        <v>0.03</v>
      </c>
      <c r="J133" s="68">
        <v>5.9602649006622516E-2</v>
      </c>
      <c r="K133" s="68">
        <v>3.7956225030537284E-2</v>
      </c>
      <c r="L133" s="234">
        <v>0.09</v>
      </c>
      <c r="M133" s="234">
        <v>9.7178683385579931E-2</v>
      </c>
      <c r="N133" s="68">
        <v>9.7777777777777783E-2</v>
      </c>
      <c r="O133" s="68">
        <v>0.09</v>
      </c>
      <c r="P133" s="68">
        <v>0.12741312741312741</v>
      </c>
      <c r="Q133" s="68">
        <v>0.10516160154365653</v>
      </c>
      <c r="R133" s="390"/>
      <c r="S133" s="390"/>
      <c r="T133" s="390"/>
      <c r="U133" s="390"/>
      <c r="V133" s="390"/>
      <c r="W133" s="390"/>
      <c r="X133" s="390"/>
      <c r="Y133" s="390"/>
      <c r="Z133" s="390"/>
      <c r="AA133" s="390"/>
    </row>
    <row r="134" spans="2:27">
      <c r="B134" s="65" t="s">
        <v>695</v>
      </c>
      <c r="C134" s="57">
        <v>50</v>
      </c>
      <c r="D134" s="57">
        <v>78</v>
      </c>
      <c r="E134" s="57">
        <v>78</v>
      </c>
      <c r="F134" s="57">
        <v>20</v>
      </c>
      <c r="G134" s="57">
        <v>39</v>
      </c>
      <c r="H134" s="57">
        <v>23</v>
      </c>
      <c r="I134" s="57">
        <v>7</v>
      </c>
      <c r="J134" s="57">
        <v>7</v>
      </c>
      <c r="K134" s="57">
        <v>11</v>
      </c>
      <c r="L134" s="57">
        <v>22</v>
      </c>
      <c r="M134" s="57">
        <v>38</v>
      </c>
      <c r="N134" s="57">
        <v>38</v>
      </c>
      <c r="O134" s="57">
        <v>99</v>
      </c>
      <c r="P134" s="57">
        <v>162</v>
      </c>
      <c r="Q134" s="57">
        <v>150</v>
      </c>
      <c r="R134" s="390"/>
      <c r="S134" s="390"/>
      <c r="T134" s="390"/>
      <c r="U134" s="390"/>
      <c r="V134" s="390"/>
      <c r="W134" s="390"/>
      <c r="X134" s="390"/>
      <c r="Y134" s="390"/>
      <c r="Z134" s="390"/>
      <c r="AA134" s="390"/>
    </row>
    <row r="135" spans="2:27">
      <c r="B135" s="65" t="s">
        <v>696</v>
      </c>
      <c r="C135" s="68">
        <v>0.09</v>
      </c>
      <c r="D135" s="68">
        <v>0.12560386473429952</v>
      </c>
      <c r="E135" s="68">
        <v>0.15087040618955513</v>
      </c>
      <c r="F135" s="68">
        <v>0.08</v>
      </c>
      <c r="G135" s="68">
        <v>0.15116279069767441</v>
      </c>
      <c r="H135" s="68">
        <v>0.1029082774049217</v>
      </c>
      <c r="I135" s="68">
        <v>7.0000000000000007E-2</v>
      </c>
      <c r="J135" s="68">
        <v>6.3063063063063057E-2</v>
      </c>
      <c r="K135" s="68">
        <v>0.10138248847926268</v>
      </c>
      <c r="L135" s="234">
        <v>0.06</v>
      </c>
      <c r="M135" s="234">
        <v>9.6692111959287536E-2</v>
      </c>
      <c r="N135" s="68">
        <v>0.10719322990126939</v>
      </c>
      <c r="O135" s="68">
        <v>0.08</v>
      </c>
      <c r="P135" s="68">
        <v>0.11713665943600868</v>
      </c>
      <c r="Q135" s="68">
        <v>0.12463647694225176</v>
      </c>
      <c r="R135" s="390"/>
      <c r="S135" s="390"/>
      <c r="T135" s="390"/>
      <c r="U135" s="390"/>
      <c r="V135" s="390"/>
      <c r="W135" s="390"/>
      <c r="X135" s="390"/>
      <c r="Y135" s="390"/>
      <c r="Z135" s="390"/>
      <c r="AA135" s="390"/>
    </row>
    <row r="136" spans="2:27">
      <c r="B136" s="65" t="s">
        <v>697</v>
      </c>
      <c r="C136" s="57">
        <v>44</v>
      </c>
      <c r="D136" s="57">
        <v>59</v>
      </c>
      <c r="E136" s="57">
        <v>56</v>
      </c>
      <c r="F136" s="57">
        <v>17</v>
      </c>
      <c r="G136" s="57">
        <v>29</v>
      </c>
      <c r="H136" s="57">
        <v>25</v>
      </c>
      <c r="I136" s="57">
        <v>3</v>
      </c>
      <c r="J136" s="57">
        <v>5</v>
      </c>
      <c r="K136" s="57">
        <v>5</v>
      </c>
      <c r="L136" s="57">
        <v>15</v>
      </c>
      <c r="M136" s="57">
        <v>15</v>
      </c>
      <c r="N136" s="57">
        <v>13</v>
      </c>
      <c r="O136" s="57">
        <v>79</v>
      </c>
      <c r="P136" s="57">
        <v>108</v>
      </c>
      <c r="Q136" s="57">
        <v>99</v>
      </c>
      <c r="R136" s="390"/>
      <c r="S136" s="390"/>
      <c r="T136" s="390"/>
      <c r="U136" s="390"/>
      <c r="V136" s="390"/>
      <c r="W136" s="390"/>
      <c r="X136" s="390"/>
      <c r="Y136" s="390"/>
      <c r="Z136" s="390"/>
      <c r="AA136" s="390"/>
    </row>
    <row r="137" spans="2:27">
      <c r="B137" s="65" t="s">
        <v>698</v>
      </c>
      <c r="C137" s="68">
        <v>0.13</v>
      </c>
      <c r="D137" s="68">
        <v>0.16596343178621659</v>
      </c>
      <c r="E137" s="68">
        <v>0.14322250639386189</v>
      </c>
      <c r="F137" s="68">
        <v>0.09</v>
      </c>
      <c r="G137" s="68">
        <v>0.14499999999999999</v>
      </c>
      <c r="H137" s="68">
        <v>0.13297872340425532</v>
      </c>
      <c r="I137" s="68">
        <v>0.06</v>
      </c>
      <c r="J137" s="68">
        <v>9.0909090909090912E-2</v>
      </c>
      <c r="K137" s="68">
        <v>0.08</v>
      </c>
      <c r="L137" s="234">
        <v>0.11</v>
      </c>
      <c r="M137" s="234">
        <v>0.10714285714285714</v>
      </c>
      <c r="N137" s="68">
        <v>9.7744360902255634E-2</v>
      </c>
      <c r="O137" s="68">
        <v>0.11</v>
      </c>
      <c r="P137" s="68">
        <v>0.14390406395736177</v>
      </c>
      <c r="Q137" s="68">
        <v>0.12782440284054228</v>
      </c>
      <c r="R137" s="390"/>
      <c r="S137" s="390"/>
      <c r="T137" s="390"/>
      <c r="U137" s="390"/>
      <c r="V137" s="390"/>
      <c r="W137" s="390"/>
      <c r="X137" s="390"/>
      <c r="Y137" s="390"/>
      <c r="Z137" s="390"/>
      <c r="AA137" s="390"/>
    </row>
    <row r="138" spans="2:27">
      <c r="B138" s="65" t="s">
        <v>699</v>
      </c>
      <c r="C138" s="57">
        <v>94</v>
      </c>
      <c r="D138" s="57">
        <v>172</v>
      </c>
      <c r="E138" s="57">
        <v>125</v>
      </c>
      <c r="F138" s="57">
        <v>52</v>
      </c>
      <c r="G138" s="57">
        <v>73</v>
      </c>
      <c r="H138" s="57">
        <v>67</v>
      </c>
      <c r="I138" s="57">
        <v>9</v>
      </c>
      <c r="J138" s="57">
        <v>11</v>
      </c>
      <c r="K138" s="57">
        <v>12</v>
      </c>
      <c r="L138" s="57">
        <v>34</v>
      </c>
      <c r="M138" s="57">
        <v>49</v>
      </c>
      <c r="N138" s="57">
        <v>53</v>
      </c>
      <c r="O138" s="57">
        <v>189</v>
      </c>
      <c r="P138" s="57">
        <v>305</v>
      </c>
      <c r="Q138" s="57">
        <v>257</v>
      </c>
      <c r="R138" s="390"/>
      <c r="S138" s="390"/>
      <c r="T138" s="390"/>
      <c r="U138" s="390"/>
      <c r="V138" s="390"/>
      <c r="W138" s="390"/>
      <c r="X138" s="390"/>
      <c r="Y138" s="390"/>
      <c r="Z138" s="390"/>
      <c r="AA138" s="390"/>
    </row>
    <row r="139" spans="2:27">
      <c r="B139" s="65" t="s">
        <v>700</v>
      </c>
      <c r="C139" s="68">
        <v>7.0000000000000007E-2</v>
      </c>
      <c r="D139" s="68">
        <v>0.13099771515613101</v>
      </c>
      <c r="E139" s="68">
        <v>0.10237510237510238</v>
      </c>
      <c r="F139" s="68">
        <v>0.11</v>
      </c>
      <c r="G139" s="68">
        <v>0.14106280193236714</v>
      </c>
      <c r="H139" s="68">
        <v>0.13687436159346272</v>
      </c>
      <c r="I139" s="68">
        <v>0.05</v>
      </c>
      <c r="J139" s="68">
        <v>5.3921568627450983E-2</v>
      </c>
      <c r="K139" s="68">
        <v>5.7553956834532377E-2</v>
      </c>
      <c r="L139" s="234">
        <v>7.0000000000000007E-2</v>
      </c>
      <c r="M139" s="234">
        <v>9.3959731543624164E-2</v>
      </c>
      <c r="N139" s="68">
        <v>9.7155008065698781E-2</v>
      </c>
      <c r="O139" s="68">
        <v>0.08</v>
      </c>
      <c r="P139" s="68">
        <v>0.11932707355242567</v>
      </c>
      <c r="Q139" s="68">
        <v>0.10428078717792656</v>
      </c>
      <c r="R139" s="390"/>
      <c r="S139" s="390"/>
      <c r="T139" s="390"/>
      <c r="U139" s="390"/>
      <c r="V139" s="390"/>
      <c r="W139" s="390"/>
      <c r="X139" s="390"/>
      <c r="Y139" s="390"/>
      <c r="Z139" s="390"/>
      <c r="AA139" s="390"/>
    </row>
    <row r="140" spans="2:27">
      <c r="B140" s="65" t="s">
        <v>701</v>
      </c>
      <c r="C140" s="57">
        <v>2</v>
      </c>
      <c r="D140" s="57">
        <v>7</v>
      </c>
      <c r="E140" s="57">
        <v>7</v>
      </c>
      <c r="F140" s="57">
        <v>0</v>
      </c>
      <c r="G140" s="57">
        <v>1</v>
      </c>
      <c r="H140" s="57">
        <v>0</v>
      </c>
      <c r="I140" s="57">
        <v>0</v>
      </c>
      <c r="J140" s="57">
        <v>0</v>
      </c>
      <c r="K140" s="57">
        <v>0</v>
      </c>
      <c r="L140" s="57">
        <v>1</v>
      </c>
      <c r="M140" s="57">
        <v>5</v>
      </c>
      <c r="N140" s="57">
        <v>5</v>
      </c>
      <c r="O140" s="57">
        <v>3</v>
      </c>
      <c r="P140" s="57">
        <v>13</v>
      </c>
      <c r="Q140" s="57">
        <v>12</v>
      </c>
      <c r="R140" s="390"/>
      <c r="S140" s="390"/>
      <c r="T140" s="390"/>
      <c r="U140" s="390"/>
      <c r="V140" s="390"/>
      <c r="W140" s="390"/>
      <c r="X140" s="390"/>
      <c r="Y140" s="390"/>
      <c r="Z140" s="390"/>
      <c r="AA140" s="390"/>
    </row>
    <row r="141" spans="2:27">
      <c r="B141" s="65" t="s">
        <v>702</v>
      </c>
      <c r="C141" s="68">
        <v>0.04</v>
      </c>
      <c r="D141" s="68">
        <v>0.1037037037037037</v>
      </c>
      <c r="E141" s="68">
        <v>8.3333333333333329E-2</v>
      </c>
      <c r="F141" s="68">
        <v>0</v>
      </c>
      <c r="G141" s="68">
        <v>3.6363636363636362E-2</v>
      </c>
      <c r="H141" s="68">
        <v>0</v>
      </c>
      <c r="I141" s="68">
        <v>0</v>
      </c>
      <c r="J141" s="68">
        <v>0</v>
      </c>
      <c r="K141" s="68">
        <v>0</v>
      </c>
      <c r="L141" s="234">
        <v>0.02</v>
      </c>
      <c r="M141" s="234">
        <v>9.9009900990099015E-2</v>
      </c>
      <c r="N141" s="68">
        <v>8.3361120373457817E-2</v>
      </c>
      <c r="O141" s="68">
        <v>0.02</v>
      </c>
      <c r="P141" s="68">
        <v>8.7542087542087546E-2</v>
      </c>
      <c r="Q141" s="68">
        <v>6.6666666666666666E-2</v>
      </c>
      <c r="R141" s="390"/>
      <c r="S141" s="390"/>
      <c r="T141" s="390"/>
      <c r="U141" s="390"/>
      <c r="V141" s="390"/>
      <c r="W141" s="390"/>
      <c r="X141" s="390"/>
      <c r="Y141" s="390"/>
      <c r="Z141" s="390"/>
      <c r="AA141" s="390"/>
    </row>
    <row r="142" spans="2:27">
      <c r="B142" s="36"/>
      <c r="C142" s="38"/>
      <c r="D142" s="38"/>
      <c r="E142" s="38"/>
      <c r="F142" s="38"/>
      <c r="G142" s="38"/>
      <c r="H142" s="38"/>
      <c r="I142" s="38"/>
      <c r="J142" s="38"/>
      <c r="K142" s="38"/>
      <c r="L142" s="38"/>
      <c r="M142" s="38"/>
      <c r="N142" s="38"/>
      <c r="O142" s="44"/>
      <c r="P142" s="44"/>
      <c r="Q142" s="44"/>
      <c r="R142" s="390"/>
      <c r="S142" s="390"/>
      <c r="T142" s="390"/>
      <c r="U142" s="390"/>
      <c r="V142" s="390"/>
      <c r="W142" s="390"/>
      <c r="X142" s="390"/>
      <c r="Y142" s="390"/>
      <c r="Z142" s="390"/>
      <c r="AA142" s="390"/>
    </row>
    <row r="143" spans="2:27" ht="15" customHeight="1">
      <c r="B143" s="125" t="s">
        <v>516</v>
      </c>
      <c r="C143" s="464" t="s">
        <v>661</v>
      </c>
      <c r="D143" s="464"/>
      <c r="E143" s="464"/>
      <c r="F143" s="464"/>
      <c r="G143" s="464"/>
      <c r="H143" s="464"/>
      <c r="I143" s="464"/>
      <c r="J143" s="464"/>
      <c r="K143" s="464"/>
      <c r="L143" s="464"/>
      <c r="M143" s="464"/>
      <c r="N143" s="464"/>
      <c r="O143" s="464"/>
      <c r="P143" s="464"/>
      <c r="Q143" s="464"/>
      <c r="R143" s="221"/>
      <c r="S143" s="221"/>
      <c r="T143" s="221"/>
      <c r="U143" s="221"/>
      <c r="V143" s="221"/>
      <c r="W143" s="221"/>
      <c r="X143" s="221"/>
      <c r="Y143" s="221"/>
      <c r="Z143" s="221"/>
      <c r="AA143" s="221"/>
    </row>
    <row r="144" spans="2:27">
      <c r="B144" s="125" t="s">
        <v>518</v>
      </c>
      <c r="C144" s="464" t="s">
        <v>475</v>
      </c>
      <c r="D144" s="464"/>
      <c r="E144" s="464"/>
      <c r="F144" s="464"/>
      <c r="G144" s="464"/>
      <c r="H144" s="464"/>
      <c r="I144" s="464"/>
      <c r="J144" s="464"/>
      <c r="K144" s="464"/>
      <c r="L144" s="464"/>
      <c r="M144" s="464"/>
      <c r="N144" s="464"/>
      <c r="O144" s="464"/>
      <c r="P144" s="464"/>
      <c r="Q144" s="464"/>
      <c r="R144" s="44"/>
      <c r="S144" s="390"/>
      <c r="T144" s="390"/>
      <c r="U144" s="390"/>
      <c r="V144" s="44"/>
    </row>
    <row r="145" spans="1:22" ht="78" customHeight="1">
      <c r="B145" s="375" t="s">
        <v>520</v>
      </c>
      <c r="C145" s="464" t="s">
        <v>711</v>
      </c>
      <c r="D145" s="464"/>
      <c r="E145" s="464"/>
      <c r="F145" s="464"/>
      <c r="G145" s="464"/>
      <c r="H145" s="464"/>
      <c r="I145" s="464"/>
      <c r="J145" s="464"/>
      <c r="K145" s="464"/>
      <c r="L145" s="464"/>
      <c r="M145" s="464"/>
      <c r="N145" s="464"/>
      <c r="O145" s="464"/>
      <c r="P145" s="464"/>
      <c r="Q145" s="464"/>
      <c r="R145" s="44"/>
      <c r="S145" s="390"/>
      <c r="T145" s="390"/>
      <c r="U145" s="390"/>
      <c r="V145" s="44"/>
    </row>
    <row r="146" spans="1:22">
      <c r="B146" s="45"/>
      <c r="C146" s="38"/>
      <c r="D146" s="38"/>
      <c r="E146" s="38"/>
      <c r="F146" s="38"/>
      <c r="G146" s="38"/>
      <c r="H146" s="38"/>
      <c r="I146" s="38"/>
      <c r="J146" s="38"/>
      <c r="K146" s="38"/>
      <c r="L146" s="38"/>
      <c r="M146" s="38"/>
      <c r="N146" s="38"/>
      <c r="O146" s="38"/>
      <c r="P146" s="38"/>
      <c r="Q146" s="38"/>
      <c r="R146" s="38"/>
      <c r="S146" s="38"/>
      <c r="T146" s="38"/>
      <c r="U146" s="38"/>
      <c r="V146" s="38"/>
    </row>
    <row r="147" spans="1:22">
      <c r="B147" s="491" t="s">
        <v>317</v>
      </c>
      <c r="C147" s="507"/>
      <c r="D147" s="507"/>
      <c r="E147" s="507"/>
      <c r="F147" s="507"/>
      <c r="G147" s="507"/>
      <c r="H147" s="507"/>
      <c r="I147" s="507"/>
      <c r="J147" s="507"/>
      <c r="K147" s="507"/>
      <c r="L147" s="507"/>
      <c r="M147" s="507"/>
      <c r="N147" s="507"/>
      <c r="O147" s="507"/>
      <c r="P147" s="507"/>
      <c r="Q147" s="507"/>
      <c r="R147" s="38"/>
      <c r="S147" s="38"/>
      <c r="T147" s="38"/>
      <c r="U147" s="38"/>
      <c r="V147" s="38"/>
    </row>
    <row r="148" spans="1:22">
      <c r="B148" s="508" t="s">
        <v>712</v>
      </c>
      <c r="C148" s="480" t="s">
        <v>445</v>
      </c>
      <c r="D148" s="485"/>
      <c r="E148" s="525"/>
      <c r="F148" s="480" t="s">
        <v>446</v>
      </c>
      <c r="G148" s="485"/>
      <c r="H148" s="525"/>
      <c r="I148" s="480" t="s">
        <v>447</v>
      </c>
      <c r="J148" s="485"/>
      <c r="K148" s="525"/>
      <c r="L148" s="480" t="s">
        <v>448</v>
      </c>
      <c r="M148" s="485"/>
      <c r="N148" s="525"/>
      <c r="O148" s="485" t="s">
        <v>213</v>
      </c>
      <c r="P148" s="485"/>
      <c r="Q148" s="525"/>
      <c r="R148" s="38"/>
      <c r="S148" s="38"/>
      <c r="T148" s="38"/>
      <c r="U148" s="38"/>
      <c r="V148" s="38"/>
    </row>
    <row r="149" spans="1:22">
      <c r="B149" s="511"/>
      <c r="C149" s="93" t="s">
        <v>523</v>
      </c>
      <c r="D149" s="93" t="s">
        <v>524</v>
      </c>
      <c r="E149" s="94" t="s">
        <v>525</v>
      </c>
      <c r="F149" s="93" t="s">
        <v>523</v>
      </c>
      <c r="G149" s="93" t="s">
        <v>524</v>
      </c>
      <c r="H149" s="94" t="s">
        <v>525</v>
      </c>
      <c r="I149" s="93" t="s">
        <v>523</v>
      </c>
      <c r="J149" s="93" t="s">
        <v>524</v>
      </c>
      <c r="K149" s="94" t="s">
        <v>525</v>
      </c>
      <c r="L149" s="93" t="s">
        <v>523</v>
      </c>
      <c r="M149" s="93" t="s">
        <v>524</v>
      </c>
      <c r="N149" s="94" t="s">
        <v>525</v>
      </c>
      <c r="O149" s="93" t="s">
        <v>523</v>
      </c>
      <c r="P149" s="93" t="s">
        <v>524</v>
      </c>
      <c r="Q149" s="94" t="s">
        <v>525</v>
      </c>
      <c r="R149" s="38"/>
      <c r="S149" s="38"/>
      <c r="T149" s="38"/>
      <c r="U149" s="38"/>
      <c r="V149" s="38"/>
    </row>
    <row r="150" spans="1:22">
      <c r="B150" s="76" t="s">
        <v>713</v>
      </c>
      <c r="C150" s="229" t="s">
        <v>508</v>
      </c>
      <c r="D150" s="258">
        <v>7.4953154278575894E-3</v>
      </c>
      <c r="E150" s="258">
        <v>6.7001675041876048E-3</v>
      </c>
      <c r="F150" s="229" t="s">
        <v>508</v>
      </c>
      <c r="G150" s="258">
        <v>2.556818181818182E-2</v>
      </c>
      <c r="H150" s="258">
        <v>2.3776223776223775E-2</v>
      </c>
      <c r="I150" s="229" t="s">
        <v>508</v>
      </c>
      <c r="J150" s="258">
        <v>4.065040650406504E-2</v>
      </c>
      <c r="K150" s="258">
        <v>3.6184210526315791E-2</v>
      </c>
      <c r="L150" s="229" t="s">
        <v>508</v>
      </c>
      <c r="M150" s="258">
        <f>6/M8</f>
        <v>8.0753701211305519E-3</v>
      </c>
      <c r="N150" s="258">
        <f>6/N8</f>
        <v>8.1743869209809257E-3</v>
      </c>
      <c r="O150" s="229" t="s">
        <v>508</v>
      </c>
      <c r="P150" s="258">
        <v>1.3964784456587736E-2</v>
      </c>
      <c r="Q150" s="258">
        <v>1.2979683972911963E-2</v>
      </c>
      <c r="R150" s="38"/>
      <c r="S150" s="38"/>
      <c r="T150" s="38"/>
      <c r="U150" s="38"/>
      <c r="V150" s="38"/>
    </row>
    <row r="151" spans="1:22" ht="24.95" hidden="1">
      <c r="A151" s="203" t="s">
        <v>714</v>
      </c>
      <c r="B151" s="372" t="s">
        <v>715</v>
      </c>
      <c r="C151" s="373"/>
      <c r="D151" s="373"/>
      <c r="E151" s="374"/>
      <c r="F151" s="373"/>
      <c r="G151" s="373"/>
      <c r="H151" s="374"/>
      <c r="I151" s="373"/>
      <c r="J151" s="373"/>
      <c r="K151" s="374"/>
      <c r="L151" s="373"/>
      <c r="M151" s="373"/>
      <c r="N151" s="374"/>
      <c r="O151" s="373"/>
      <c r="P151" s="373"/>
      <c r="Q151" s="374"/>
      <c r="R151" s="38"/>
      <c r="S151" s="38"/>
      <c r="T151" s="38"/>
      <c r="U151" s="38"/>
      <c r="V151" s="38"/>
    </row>
    <row r="152" spans="1:22">
      <c r="B152"/>
      <c r="C152"/>
      <c r="D152"/>
      <c r="E152"/>
      <c r="F152"/>
      <c r="G152"/>
      <c r="H152"/>
      <c r="I152"/>
      <c r="J152"/>
      <c r="K152"/>
      <c r="L152"/>
      <c r="M152"/>
      <c r="N152"/>
      <c r="O152"/>
      <c r="P152"/>
      <c r="Q152"/>
      <c r="R152"/>
      <c r="S152"/>
      <c r="T152"/>
      <c r="U152"/>
      <c r="V152" s="38"/>
    </row>
    <row r="153" spans="1:22">
      <c r="B153" s="70" t="s">
        <v>516</v>
      </c>
      <c r="C153" s="481" t="s">
        <v>530</v>
      </c>
      <c r="D153" s="481"/>
      <c r="E153" s="481"/>
      <c r="F153" s="481"/>
      <c r="G153" s="481"/>
      <c r="H153" s="481"/>
      <c r="I153" s="481"/>
      <c r="J153" s="481"/>
      <c r="K153" s="481"/>
      <c r="L153" s="481"/>
      <c r="M153" s="481"/>
      <c r="N153" s="481"/>
      <c r="O153" s="481"/>
      <c r="P153" s="481"/>
      <c r="Q153" s="481"/>
      <c r="R153" s="38"/>
      <c r="S153" s="38"/>
      <c r="T153" s="38"/>
      <c r="U153" s="38"/>
      <c r="V153" s="38"/>
    </row>
    <row r="154" spans="1:22">
      <c r="B154" s="70" t="s">
        <v>518</v>
      </c>
      <c r="C154" s="464" t="s">
        <v>475</v>
      </c>
      <c r="D154" s="464"/>
      <c r="E154" s="464"/>
      <c r="F154" s="464"/>
      <c r="G154" s="464"/>
      <c r="H154" s="464"/>
      <c r="I154" s="464"/>
      <c r="J154" s="464"/>
      <c r="K154" s="464"/>
      <c r="L154" s="464"/>
      <c r="M154" s="464"/>
      <c r="N154" s="464"/>
      <c r="O154" s="464"/>
      <c r="P154" s="464"/>
      <c r="Q154" s="464"/>
      <c r="R154" s="38"/>
      <c r="S154" s="38"/>
      <c r="T154" s="38"/>
      <c r="U154" s="38"/>
      <c r="V154" s="38"/>
    </row>
    <row r="155" spans="1:22">
      <c r="B155" s="70" t="s">
        <v>520</v>
      </c>
      <c r="C155" s="464" t="s">
        <v>673</v>
      </c>
      <c r="D155" s="464"/>
      <c r="E155" s="464"/>
      <c r="F155" s="464"/>
      <c r="G155" s="464"/>
      <c r="H155" s="464"/>
      <c r="I155" s="464"/>
      <c r="J155" s="464"/>
      <c r="K155" s="464"/>
      <c r="L155" s="464"/>
      <c r="M155" s="464"/>
      <c r="N155" s="464"/>
      <c r="O155" s="464"/>
      <c r="P155" s="464"/>
      <c r="Q155" s="464"/>
      <c r="R155" s="38"/>
      <c r="S155" s="38"/>
      <c r="T155" s="38"/>
      <c r="U155" s="38"/>
      <c r="V155" s="38"/>
    </row>
    <row r="156" spans="1:22">
      <c r="B156" s="330"/>
      <c r="C156" s="38"/>
      <c r="D156" s="38"/>
      <c r="E156" s="38"/>
      <c r="F156" s="38"/>
      <c r="G156" s="38"/>
      <c r="H156" s="38"/>
      <c r="I156" s="38"/>
      <c r="J156" s="38"/>
      <c r="K156" s="38"/>
      <c r="L156" s="38"/>
      <c r="M156" s="38"/>
      <c r="N156" s="38"/>
      <c r="O156" s="38"/>
      <c r="P156" s="38"/>
      <c r="Q156" s="38"/>
      <c r="R156" s="38"/>
      <c r="S156" s="38"/>
      <c r="T156" s="38"/>
      <c r="U156" s="38"/>
      <c r="V156" s="38"/>
    </row>
    <row r="157" spans="1:22">
      <c r="B157" s="491" t="s">
        <v>319</v>
      </c>
      <c r="C157" s="507"/>
      <c r="D157" s="507"/>
      <c r="E157" s="507"/>
      <c r="F157" s="507"/>
      <c r="G157" s="507"/>
      <c r="H157" s="507"/>
      <c r="I157" s="507"/>
      <c r="J157" s="507"/>
      <c r="K157" s="507"/>
      <c r="L157" s="507"/>
      <c r="M157" s="507"/>
      <c r="N157" s="507"/>
      <c r="O157" s="507"/>
      <c r="P157" s="507"/>
      <c r="Q157" s="507"/>
      <c r="R157" s="38"/>
      <c r="S157" s="38"/>
      <c r="T157" s="38"/>
      <c r="U157" s="38"/>
      <c r="V157" s="38"/>
    </row>
    <row r="158" spans="1:22">
      <c r="B158" s="508" t="s">
        <v>716</v>
      </c>
      <c r="C158" s="480" t="s">
        <v>445</v>
      </c>
      <c r="D158" s="485"/>
      <c r="E158" s="525"/>
      <c r="F158" s="480" t="s">
        <v>446</v>
      </c>
      <c r="G158" s="485"/>
      <c r="H158" s="525"/>
      <c r="I158" s="480" t="s">
        <v>447</v>
      </c>
      <c r="J158" s="485"/>
      <c r="K158" s="525"/>
      <c r="L158" s="480" t="s">
        <v>448</v>
      </c>
      <c r="M158" s="485"/>
      <c r="N158" s="525"/>
      <c r="O158" s="485" t="s">
        <v>213</v>
      </c>
      <c r="P158" s="485"/>
      <c r="Q158" s="525"/>
      <c r="R158" s="38"/>
      <c r="S158" s="38"/>
      <c r="T158" s="38"/>
      <c r="U158" s="38"/>
      <c r="V158" s="38"/>
    </row>
    <row r="159" spans="1:22">
      <c r="B159" s="511"/>
      <c r="C159" s="93" t="s">
        <v>523</v>
      </c>
      <c r="D159" s="93" t="s">
        <v>524</v>
      </c>
      <c r="E159" s="94" t="s">
        <v>525</v>
      </c>
      <c r="F159" s="93" t="s">
        <v>523</v>
      </c>
      <c r="G159" s="93" t="s">
        <v>524</v>
      </c>
      <c r="H159" s="94" t="s">
        <v>525</v>
      </c>
      <c r="I159" s="93" t="s">
        <v>523</v>
      </c>
      <c r="J159" s="93" t="s">
        <v>524</v>
      </c>
      <c r="K159" s="94" t="s">
        <v>525</v>
      </c>
      <c r="L159" s="93" t="s">
        <v>523</v>
      </c>
      <c r="M159" s="93" t="s">
        <v>524</v>
      </c>
      <c r="N159" s="94" t="s">
        <v>525</v>
      </c>
      <c r="O159" s="93" t="s">
        <v>523</v>
      </c>
      <c r="P159" s="93" t="s">
        <v>524</v>
      </c>
      <c r="Q159" s="94" t="s">
        <v>525</v>
      </c>
      <c r="R159" s="38"/>
      <c r="S159" s="38"/>
      <c r="T159" s="38"/>
      <c r="U159" s="38"/>
      <c r="V159" s="38"/>
    </row>
    <row r="160" spans="1:22">
      <c r="B160" s="92" t="s">
        <v>320</v>
      </c>
      <c r="C160" s="229" t="s">
        <v>508</v>
      </c>
      <c r="D160" s="227">
        <v>1.0006246096189881</v>
      </c>
      <c r="E160" s="227">
        <v>1</v>
      </c>
      <c r="F160" s="229" t="s">
        <v>508</v>
      </c>
      <c r="G160" s="227">
        <v>0.99715909090909094</v>
      </c>
      <c r="H160" s="227">
        <v>1</v>
      </c>
      <c r="I160" s="229" t="s">
        <v>508</v>
      </c>
      <c r="J160" s="227">
        <v>1</v>
      </c>
      <c r="K160" s="227">
        <v>0.99671052631578949</v>
      </c>
      <c r="L160" s="229" t="s">
        <v>508</v>
      </c>
      <c r="M160" s="227">
        <v>0.93270524899057872</v>
      </c>
      <c r="N160" s="227">
        <v>0.93324250681198906</v>
      </c>
      <c r="O160" s="229" t="s">
        <v>508</v>
      </c>
      <c r="P160" s="227">
        <v>0.98391013964784457</v>
      </c>
      <c r="Q160" s="227">
        <v>0.98702031602708806</v>
      </c>
      <c r="R160" s="38"/>
      <c r="S160" s="38"/>
      <c r="T160" s="38"/>
      <c r="U160" s="38"/>
      <c r="V160" s="38"/>
    </row>
    <row r="161" spans="2:22">
      <c r="B161" s="92" t="s">
        <v>321</v>
      </c>
      <c r="C161" s="56"/>
      <c r="D161" s="56"/>
      <c r="E161" s="56"/>
      <c r="F161" s="56"/>
      <c r="G161" s="56"/>
      <c r="H161" s="56"/>
      <c r="I161" s="56"/>
      <c r="J161" s="56"/>
      <c r="K161" s="56"/>
      <c r="L161" s="56"/>
      <c r="M161" s="56"/>
      <c r="N161" s="56"/>
      <c r="O161" s="56"/>
      <c r="P161" s="56"/>
      <c r="Q161" s="56"/>
      <c r="R161" s="38"/>
      <c r="S161" s="38"/>
      <c r="T161" s="38"/>
      <c r="U161" s="38"/>
      <c r="V161" s="38"/>
    </row>
    <row r="162" spans="2:22">
      <c r="B162" s="56" t="s">
        <v>235</v>
      </c>
      <c r="C162" s="229" t="s">
        <v>508</v>
      </c>
      <c r="D162" s="227">
        <v>0.82</v>
      </c>
      <c r="E162" s="258">
        <v>0.85972850678733037</v>
      </c>
      <c r="F162" s="229" t="s">
        <v>508</v>
      </c>
      <c r="G162" s="227">
        <v>0.80281690140845074</v>
      </c>
      <c r="H162" s="227">
        <v>0.95918367346938771</v>
      </c>
      <c r="I162" s="229" t="s">
        <v>508</v>
      </c>
      <c r="J162" s="227">
        <v>0.83333333333333337</v>
      </c>
      <c r="K162" s="227">
        <v>0.75</v>
      </c>
      <c r="L162" s="229" t="s">
        <v>508</v>
      </c>
      <c r="M162" s="227">
        <v>0.80555555555555558</v>
      </c>
      <c r="N162" s="227">
        <v>0.80555555555555558</v>
      </c>
      <c r="O162" s="229" t="s">
        <v>508</v>
      </c>
      <c r="P162" s="227">
        <v>0.81542699724517909</v>
      </c>
      <c r="Q162" s="227">
        <v>0.86774193548387102</v>
      </c>
      <c r="R162" s="390"/>
      <c r="S162" s="390"/>
      <c r="T162" s="390"/>
      <c r="U162" s="390"/>
      <c r="V162" s="390"/>
    </row>
    <row r="163" spans="2:22">
      <c r="B163" s="56" t="s">
        <v>236</v>
      </c>
      <c r="C163" s="229" t="s">
        <v>508</v>
      </c>
      <c r="D163" s="227">
        <v>0.18</v>
      </c>
      <c r="E163" s="258">
        <v>0.14027149321266968</v>
      </c>
      <c r="F163" s="229" t="s">
        <v>508</v>
      </c>
      <c r="G163" s="227">
        <v>0.19718309859154928</v>
      </c>
      <c r="H163" s="227">
        <v>4.0816326530612242E-2</v>
      </c>
      <c r="I163" s="229" t="s">
        <v>508</v>
      </c>
      <c r="J163" s="227">
        <v>0.16666666666666666</v>
      </c>
      <c r="K163" s="227">
        <v>0.25</v>
      </c>
      <c r="L163" s="229" t="s">
        <v>508</v>
      </c>
      <c r="M163" s="227">
        <v>0.19444444444444445</v>
      </c>
      <c r="N163" s="227">
        <v>0.19444444444444445</v>
      </c>
      <c r="O163" s="229" t="s">
        <v>508</v>
      </c>
      <c r="P163" s="227">
        <v>0.18457300275482094</v>
      </c>
      <c r="Q163" s="227">
        <v>0.13225806451612904</v>
      </c>
      <c r="R163" s="390"/>
      <c r="S163" s="390"/>
      <c r="T163" s="390"/>
      <c r="U163" s="390"/>
      <c r="V163" s="390"/>
    </row>
    <row r="164" spans="2:22">
      <c r="B164"/>
      <c r="C164"/>
      <c r="D164"/>
      <c r="E164" s="211"/>
      <c r="F164"/>
      <c r="G164"/>
      <c r="H164"/>
      <c r="I164"/>
      <c r="J164"/>
      <c r="K164"/>
      <c r="L164"/>
      <c r="M164"/>
      <c r="N164"/>
      <c r="O164"/>
      <c r="P164"/>
      <c r="Q164"/>
      <c r="R164"/>
      <c r="S164"/>
      <c r="T164" s="38"/>
      <c r="U164" s="38"/>
      <c r="V164" s="38"/>
    </row>
    <row r="165" spans="2:22">
      <c r="B165" s="70" t="s">
        <v>516</v>
      </c>
      <c r="C165" s="481" t="s">
        <v>530</v>
      </c>
      <c r="D165" s="481"/>
      <c r="E165" s="481"/>
      <c r="F165" s="481"/>
      <c r="G165" s="481"/>
      <c r="H165" s="481"/>
      <c r="I165" s="481"/>
      <c r="J165" s="481"/>
      <c r="K165" s="481"/>
      <c r="L165" s="481"/>
      <c r="M165" s="481"/>
      <c r="N165" s="481"/>
      <c r="O165" s="481"/>
      <c r="P165" s="481"/>
      <c r="Q165" s="481"/>
      <c r="R165" s="38"/>
      <c r="S165" s="38"/>
      <c r="T165" s="38"/>
      <c r="U165" s="38"/>
      <c r="V165" s="38"/>
    </row>
    <row r="166" spans="2:22">
      <c r="B166" s="70" t="s">
        <v>518</v>
      </c>
      <c r="C166" s="481" t="s">
        <v>475</v>
      </c>
      <c r="D166" s="481"/>
      <c r="E166" s="481"/>
      <c r="F166" s="481"/>
      <c r="G166" s="481"/>
      <c r="H166" s="481"/>
      <c r="I166" s="481"/>
      <c r="J166" s="481"/>
      <c r="K166" s="481"/>
      <c r="L166" s="481"/>
      <c r="M166" s="481"/>
      <c r="N166" s="481"/>
      <c r="O166" s="481"/>
      <c r="P166" s="481"/>
      <c r="Q166" s="481"/>
      <c r="R166" s="38"/>
      <c r="S166" s="38"/>
      <c r="T166" s="38"/>
      <c r="U166" s="38"/>
      <c r="V166" s="38"/>
    </row>
    <row r="167" spans="2:22">
      <c r="B167" s="70" t="s">
        <v>520</v>
      </c>
      <c r="C167" s="464" t="s">
        <v>717</v>
      </c>
      <c r="D167" s="464"/>
      <c r="E167" s="464"/>
      <c r="F167" s="464"/>
      <c r="G167" s="464"/>
      <c r="H167" s="464"/>
      <c r="I167" s="464"/>
      <c r="J167" s="464"/>
      <c r="K167" s="464"/>
      <c r="L167" s="464"/>
      <c r="M167" s="464"/>
      <c r="N167" s="464"/>
      <c r="O167" s="464"/>
      <c r="P167" s="464"/>
      <c r="Q167" s="464"/>
      <c r="R167" s="38"/>
      <c r="S167" s="38"/>
      <c r="T167" s="38"/>
      <c r="U167" s="38"/>
      <c r="V167" s="38"/>
    </row>
    <row r="168" spans="2:22" ht="15" customHeight="1">
      <c r="B168" s="38"/>
      <c r="C168" s="38"/>
      <c r="D168" s="38"/>
      <c r="E168" s="38"/>
      <c r="F168" s="38"/>
      <c r="G168" s="38"/>
      <c r="H168" s="38"/>
      <c r="I168" s="38"/>
      <c r="J168" s="38"/>
      <c r="K168" s="38"/>
      <c r="L168" s="38"/>
      <c r="M168" s="38"/>
      <c r="N168" s="38"/>
      <c r="O168" s="38"/>
      <c r="P168" s="38"/>
      <c r="Q168" s="38"/>
      <c r="R168" s="38"/>
      <c r="S168" s="38"/>
      <c r="T168" s="38"/>
      <c r="U168" s="38"/>
      <c r="V168" s="38"/>
    </row>
    <row r="169" spans="2:22">
      <c r="B169" s="101" t="s">
        <v>322</v>
      </c>
      <c r="C169" s="254" t="s">
        <v>524</v>
      </c>
      <c r="D169" s="254" t="s">
        <v>525</v>
      </c>
      <c r="E169" s="38"/>
      <c r="F169" s="38"/>
      <c r="G169" s="38"/>
      <c r="H169" s="38"/>
      <c r="I169" s="38"/>
      <c r="J169" s="38"/>
      <c r="K169" s="38"/>
      <c r="L169" s="38"/>
      <c r="M169" s="38"/>
      <c r="N169" s="38"/>
      <c r="O169" s="38"/>
      <c r="P169" s="38"/>
      <c r="Q169" s="38"/>
      <c r="R169" s="38"/>
      <c r="S169" s="38"/>
      <c r="T169" s="38"/>
      <c r="U169" s="38"/>
      <c r="V169" s="38"/>
    </row>
    <row r="170" spans="2:22">
      <c r="B170" s="81" t="s">
        <v>718</v>
      </c>
      <c r="C170" s="255">
        <v>0</v>
      </c>
      <c r="D170" s="255">
        <v>0</v>
      </c>
      <c r="E170" s="200"/>
      <c r="F170" s="200"/>
      <c r="G170" s="38"/>
      <c r="H170" s="38"/>
      <c r="I170" s="38"/>
      <c r="J170" s="38"/>
      <c r="K170" s="38"/>
      <c r="L170" s="38"/>
      <c r="M170" s="38"/>
      <c r="N170" s="38"/>
      <c r="O170" s="38"/>
      <c r="P170" s="38"/>
      <c r="Q170" s="38"/>
      <c r="R170" s="38"/>
      <c r="S170" s="38"/>
      <c r="T170" s="38"/>
      <c r="U170" s="38"/>
      <c r="V170" s="38"/>
    </row>
    <row r="171" spans="2:22">
      <c r="B171" s="81" t="s">
        <v>719</v>
      </c>
      <c r="C171" s="255">
        <v>0</v>
      </c>
      <c r="D171" s="255">
        <v>0</v>
      </c>
      <c r="E171" s="200"/>
      <c r="F171" s="201"/>
      <c r="G171" s="38"/>
      <c r="H171" s="38"/>
      <c r="I171" s="38"/>
      <c r="J171" s="38"/>
      <c r="K171" s="38"/>
      <c r="L171" s="38"/>
      <c r="M171" s="38"/>
      <c r="N171" s="38"/>
      <c r="O171" s="38"/>
      <c r="P171" s="38"/>
      <c r="Q171" s="38"/>
      <c r="R171" s="38"/>
      <c r="S171" s="38"/>
      <c r="T171" s="38"/>
      <c r="U171" s="38"/>
      <c r="V171" s="38"/>
    </row>
    <row r="172" spans="2:22">
      <c r="B172" s="81" t="s">
        <v>720</v>
      </c>
      <c r="C172" s="255">
        <v>0</v>
      </c>
      <c r="D172" s="255">
        <v>0</v>
      </c>
      <c r="E172" s="202"/>
      <c r="F172" s="38"/>
      <c r="G172" s="38"/>
      <c r="H172" s="38"/>
      <c r="I172" s="38"/>
      <c r="J172" s="38"/>
      <c r="K172" s="38"/>
      <c r="L172" s="38"/>
      <c r="M172" s="38"/>
      <c r="N172" s="38"/>
      <c r="O172" s="38"/>
      <c r="P172" s="38"/>
      <c r="Q172" s="38"/>
      <c r="R172" s="38"/>
      <c r="S172" s="38"/>
      <c r="T172" s="38"/>
      <c r="U172" s="38"/>
      <c r="V172" s="38"/>
    </row>
    <row r="173" spans="2:22">
      <c r="B173" s="199"/>
      <c r="C173" s="21"/>
      <c r="D173" s="202"/>
      <c r="E173" s="202"/>
      <c r="F173" s="38"/>
      <c r="G173" s="38"/>
      <c r="H173" s="38"/>
      <c r="I173" s="38"/>
      <c r="J173" s="38"/>
      <c r="K173" s="38"/>
      <c r="L173" s="38"/>
      <c r="M173" s="38"/>
      <c r="N173" s="38"/>
      <c r="O173" s="38"/>
      <c r="P173" s="38"/>
      <c r="Q173" s="38"/>
      <c r="R173" s="38"/>
      <c r="S173" s="38"/>
      <c r="T173" s="38"/>
      <c r="U173" s="38"/>
      <c r="V173" s="38"/>
    </row>
    <row r="174" spans="2:22">
      <c r="B174" s="60" t="s">
        <v>516</v>
      </c>
      <c r="C174" s="484" t="s">
        <v>721</v>
      </c>
      <c r="D174" s="484"/>
      <c r="E174" s="484"/>
      <c r="F174" s="484"/>
      <c r="G174" s="484"/>
      <c r="H174" s="484"/>
      <c r="I174" s="484"/>
      <c r="J174" s="38"/>
      <c r="K174" s="38"/>
      <c r="L174" s="38"/>
      <c r="M174" s="38"/>
      <c r="N174" s="38"/>
      <c r="O174" s="38"/>
      <c r="P174" s="38"/>
      <c r="Q174" s="38"/>
      <c r="R174" s="38"/>
      <c r="S174" s="38"/>
      <c r="T174" s="38"/>
      <c r="U174" s="38"/>
      <c r="V174" s="38"/>
    </row>
    <row r="175" spans="2:22">
      <c r="B175" s="60" t="s">
        <v>518</v>
      </c>
      <c r="C175" s="484" t="s">
        <v>475</v>
      </c>
      <c r="D175" s="484"/>
      <c r="E175" s="484"/>
      <c r="F175" s="484"/>
      <c r="G175" s="484"/>
      <c r="H175" s="484"/>
      <c r="I175" s="484"/>
      <c r="J175" s="38"/>
      <c r="K175" s="38"/>
      <c r="L175" s="38"/>
      <c r="M175" s="38"/>
      <c r="N175" s="38"/>
      <c r="O175" s="38"/>
      <c r="P175" s="38"/>
      <c r="Q175" s="38"/>
      <c r="R175" s="38"/>
      <c r="S175" s="38"/>
      <c r="T175" s="38"/>
      <c r="U175" s="38"/>
      <c r="V175" s="38"/>
    </row>
    <row r="176" spans="2:22" ht="84.75" customHeight="1">
      <c r="B176" s="59" t="s">
        <v>520</v>
      </c>
      <c r="C176" s="484" t="s">
        <v>722</v>
      </c>
      <c r="D176" s="484"/>
      <c r="E176" s="484"/>
      <c r="F176" s="484"/>
      <c r="G176" s="484"/>
      <c r="H176" s="484"/>
      <c r="I176" s="484"/>
      <c r="J176" s="256"/>
      <c r="K176" s="256"/>
      <c r="L176" s="256"/>
      <c r="M176" s="256"/>
      <c r="N176" s="256"/>
      <c r="O176" s="256"/>
      <c r="P176" s="256"/>
      <c r="Q176" s="239"/>
      <c r="R176" s="239"/>
      <c r="S176" s="239"/>
      <c r="T176" s="239"/>
      <c r="U176" s="239"/>
      <c r="V176" s="239"/>
    </row>
    <row r="177" spans="2:27">
      <c r="B177" s="202"/>
      <c r="C177" s="202"/>
      <c r="D177" s="202"/>
      <c r="E177" s="202"/>
      <c r="F177" s="38"/>
      <c r="G177" s="38"/>
      <c r="H177" s="38"/>
      <c r="I177" s="38"/>
      <c r="J177" s="38"/>
      <c r="K177" s="38"/>
      <c r="L177" s="38"/>
      <c r="M177" s="38"/>
      <c r="N177" s="38"/>
      <c r="O177" s="38"/>
      <c r="P177" s="38"/>
      <c r="Q177" s="38"/>
      <c r="R177" s="38"/>
      <c r="S177" s="38"/>
      <c r="T177" s="38"/>
      <c r="U177" s="38"/>
      <c r="V177" s="38"/>
    </row>
    <row r="178" spans="2:27">
      <c r="B178" s="518" t="s">
        <v>326</v>
      </c>
      <c r="C178" s="519"/>
      <c r="D178" s="519"/>
      <c r="E178" s="519"/>
      <c r="F178" s="519"/>
      <c r="G178" s="519"/>
      <c r="H178" s="519"/>
      <c r="I178" s="519"/>
      <c r="J178" s="519"/>
      <c r="K178" s="519"/>
      <c r="L178" s="519"/>
      <c r="M178" s="519"/>
      <c r="N178" s="519"/>
      <c r="O178" s="519"/>
      <c r="P178" s="519"/>
      <c r="Q178" s="519"/>
      <c r="R178" s="390"/>
      <c r="S178" s="390"/>
      <c r="T178" s="390"/>
      <c r="U178" s="390"/>
      <c r="V178" s="390"/>
    </row>
    <row r="179" spans="2:27">
      <c r="B179" s="36"/>
      <c r="C179" s="38"/>
      <c r="D179" s="38"/>
      <c r="E179" s="38"/>
      <c r="F179" s="38"/>
      <c r="G179" s="38"/>
      <c r="H179" s="38"/>
      <c r="I179" s="38"/>
      <c r="J179" s="38"/>
      <c r="K179" s="38"/>
      <c r="L179" s="38"/>
      <c r="M179" s="38"/>
      <c r="N179" s="38"/>
      <c r="O179" s="44"/>
      <c r="P179" s="44"/>
      <c r="Q179" s="44"/>
      <c r="R179" s="390"/>
      <c r="S179" s="390"/>
      <c r="T179" s="390"/>
      <c r="U179" s="390"/>
      <c r="V179" s="390"/>
    </row>
    <row r="180" spans="2:27">
      <c r="B180" s="518" t="s">
        <v>326</v>
      </c>
      <c r="C180" s="519"/>
      <c r="D180" s="519"/>
      <c r="E180" s="519"/>
      <c r="F180" s="519"/>
      <c r="G180" s="519"/>
      <c r="H180" s="519"/>
      <c r="I180" s="519"/>
      <c r="J180" s="519"/>
      <c r="K180" s="519"/>
      <c r="L180" s="519"/>
      <c r="M180" s="519"/>
      <c r="N180" s="519"/>
      <c r="O180" s="519"/>
      <c r="P180" s="519"/>
      <c r="Q180" s="519"/>
      <c r="R180" s="390"/>
      <c r="S180" s="390"/>
      <c r="T180" s="390"/>
      <c r="U180" s="390"/>
      <c r="V180" s="390"/>
    </row>
    <row r="181" spans="2:27">
      <c r="B181" s="508" t="s">
        <v>27</v>
      </c>
      <c r="C181" s="480" t="s">
        <v>445</v>
      </c>
      <c r="D181" s="485"/>
      <c r="E181" s="525"/>
      <c r="F181" s="480" t="s">
        <v>446</v>
      </c>
      <c r="G181" s="485"/>
      <c r="H181" s="525"/>
      <c r="I181" s="480" t="s">
        <v>447</v>
      </c>
      <c r="J181" s="485"/>
      <c r="K181" s="525"/>
      <c r="L181" s="480" t="s">
        <v>448</v>
      </c>
      <c r="M181" s="485"/>
      <c r="N181" s="525"/>
      <c r="O181" s="485" t="s">
        <v>213</v>
      </c>
      <c r="P181" s="485"/>
      <c r="Q181" s="525"/>
      <c r="R181" s="390"/>
      <c r="S181" s="390"/>
      <c r="T181" s="390"/>
      <c r="U181" s="390"/>
      <c r="V181" s="390"/>
    </row>
    <row r="182" spans="2:27">
      <c r="B182" s="511"/>
      <c r="C182" s="93" t="s">
        <v>523</v>
      </c>
      <c r="D182" s="93" t="s">
        <v>524</v>
      </c>
      <c r="E182" s="94" t="s">
        <v>525</v>
      </c>
      <c r="F182" s="93" t="s">
        <v>523</v>
      </c>
      <c r="G182" s="93" t="s">
        <v>524</v>
      </c>
      <c r="H182" s="94" t="s">
        <v>525</v>
      </c>
      <c r="I182" s="93" t="s">
        <v>523</v>
      </c>
      <c r="J182" s="93" t="s">
        <v>524</v>
      </c>
      <c r="K182" s="94" t="s">
        <v>525</v>
      </c>
      <c r="L182" s="93" t="s">
        <v>523</v>
      </c>
      <c r="M182" s="93" t="s">
        <v>524</v>
      </c>
      <c r="N182" s="94" t="s">
        <v>525</v>
      </c>
      <c r="O182" s="93" t="s">
        <v>523</v>
      </c>
      <c r="P182" s="93" t="s">
        <v>524</v>
      </c>
      <c r="Q182" s="94" t="s">
        <v>525</v>
      </c>
      <c r="R182" s="390"/>
      <c r="S182" s="390"/>
      <c r="T182" s="390"/>
      <c r="U182" s="390"/>
      <c r="V182" s="390"/>
    </row>
    <row r="183" spans="2:27" ht="15" customHeight="1">
      <c r="B183" s="531" t="s">
        <v>723</v>
      </c>
      <c r="C183" s="531"/>
      <c r="D183" s="531"/>
      <c r="E183" s="531"/>
      <c r="F183" s="531"/>
      <c r="G183" s="531"/>
      <c r="H183" s="531"/>
      <c r="I183" s="531"/>
      <c r="J183" s="531"/>
      <c r="K183" s="531"/>
      <c r="L183" s="531"/>
      <c r="M183" s="531"/>
      <c r="N183" s="531"/>
      <c r="O183" s="531"/>
      <c r="P183" s="531"/>
      <c r="Q183" s="531"/>
      <c r="R183" s="390"/>
      <c r="S183" s="390"/>
      <c r="T183" s="390"/>
      <c r="U183" s="390"/>
      <c r="V183" s="390"/>
    </row>
    <row r="184" spans="2:27">
      <c r="B184" s="174" t="s">
        <v>213</v>
      </c>
      <c r="C184" s="170"/>
      <c r="D184" s="170"/>
      <c r="E184" s="170"/>
      <c r="F184" s="170"/>
      <c r="G184" s="170"/>
      <c r="H184" s="170"/>
      <c r="I184" s="170"/>
      <c r="J184" s="170"/>
      <c r="K184" s="170"/>
      <c r="L184" s="170"/>
      <c r="M184" s="170"/>
      <c r="N184" s="170"/>
      <c r="O184" s="170"/>
      <c r="P184" s="170"/>
      <c r="Q184" s="170"/>
      <c r="R184" s="390"/>
      <c r="S184" s="390"/>
      <c r="T184" s="390"/>
      <c r="U184" s="390"/>
      <c r="V184" s="390"/>
    </row>
    <row r="185" spans="2:27">
      <c r="B185" s="56" t="s">
        <v>235</v>
      </c>
      <c r="C185" s="229" t="s">
        <v>508</v>
      </c>
      <c r="D185" s="227">
        <v>0.81431535269709543</v>
      </c>
      <c r="E185" s="227">
        <v>0.46814964610717896</v>
      </c>
      <c r="F185" s="229" t="s">
        <v>508</v>
      </c>
      <c r="G185" s="227">
        <v>0.97461928934010156</v>
      </c>
      <c r="H185" s="227">
        <v>0.92922374429223742</v>
      </c>
      <c r="I185" s="229" t="s">
        <v>508</v>
      </c>
      <c r="J185" s="227">
        <v>0</v>
      </c>
      <c r="K185" s="227">
        <v>0.8970588235294118</v>
      </c>
      <c r="L185" s="229" t="s">
        <v>508</v>
      </c>
      <c r="M185" s="227">
        <v>0.15032679738562091</v>
      </c>
      <c r="N185" s="227">
        <v>0.18208955223880596</v>
      </c>
      <c r="O185" s="229" t="s">
        <v>508</v>
      </c>
      <c r="P185" s="227">
        <v>0.67090005521811158</v>
      </c>
      <c r="Q185" s="227">
        <v>0.5547945205479452</v>
      </c>
      <c r="R185" s="390"/>
      <c r="S185" s="390"/>
      <c r="T185" s="390"/>
      <c r="U185" s="390"/>
      <c r="V185" s="390"/>
    </row>
    <row r="186" spans="2:27">
      <c r="B186" s="56" t="s">
        <v>236</v>
      </c>
      <c r="C186" s="229" t="s">
        <v>508</v>
      </c>
      <c r="D186" s="227">
        <v>0.81065088757396453</v>
      </c>
      <c r="E186" s="227">
        <v>0.45914396887159531</v>
      </c>
      <c r="F186" s="229" t="s">
        <v>508</v>
      </c>
      <c r="G186" s="227">
        <v>0.96969696969696972</v>
      </c>
      <c r="H186" s="227">
        <v>0.9282511210762332</v>
      </c>
      <c r="I186" s="229" t="s">
        <v>508</v>
      </c>
      <c r="J186" s="227">
        <v>0</v>
      </c>
      <c r="K186" s="227">
        <v>0.8928571428571429</v>
      </c>
      <c r="L186" s="229" t="s">
        <v>508</v>
      </c>
      <c r="M186" s="227">
        <v>6.133333333333333E-2</v>
      </c>
      <c r="N186" s="227">
        <v>7.1960297766749379E-2</v>
      </c>
      <c r="O186" s="229" t="s">
        <v>508</v>
      </c>
      <c r="P186" s="227">
        <v>0.53231292517006801</v>
      </c>
      <c r="Q186" s="227">
        <v>0.44689542483660133</v>
      </c>
      <c r="R186" s="390"/>
      <c r="S186" s="390"/>
      <c r="T186" s="390"/>
      <c r="U186" s="390"/>
      <c r="V186" s="390"/>
    </row>
    <row r="187" spans="2:27" ht="9" customHeight="1">
      <c r="B187" s="56"/>
      <c r="C187" s="65"/>
      <c r="D187" s="227"/>
      <c r="E187" s="227"/>
      <c r="F187" s="227"/>
      <c r="G187" s="227"/>
      <c r="H187" s="227"/>
      <c r="I187" s="227"/>
      <c r="J187" s="227"/>
      <c r="K187" s="227"/>
      <c r="L187" s="227"/>
      <c r="M187" s="227"/>
      <c r="N187" s="227"/>
      <c r="O187" s="65"/>
      <c r="P187" s="227"/>
      <c r="Q187" s="227"/>
      <c r="R187" s="390"/>
      <c r="S187" s="390"/>
      <c r="T187" s="390"/>
      <c r="U187" s="390"/>
      <c r="V187" s="390"/>
    </row>
    <row r="188" spans="2:27">
      <c r="B188" s="65" t="s">
        <v>658</v>
      </c>
      <c r="C188" s="229" t="s">
        <v>508</v>
      </c>
      <c r="D188" s="227">
        <v>0.59585492227979275</v>
      </c>
      <c r="E188" s="227">
        <v>0.34403669724770641</v>
      </c>
      <c r="F188" s="229" t="s">
        <v>508</v>
      </c>
      <c r="G188" s="227">
        <v>0.98148148148148151</v>
      </c>
      <c r="H188" s="227">
        <v>0.95238095238095233</v>
      </c>
      <c r="I188" s="229" t="s">
        <v>508</v>
      </c>
      <c r="J188" s="227">
        <v>0</v>
      </c>
      <c r="K188" s="227">
        <v>1</v>
      </c>
      <c r="L188" s="229" t="s">
        <v>508</v>
      </c>
      <c r="M188" s="227">
        <v>5.7971014492753624E-2</v>
      </c>
      <c r="N188" s="227">
        <v>0.18666666666666668</v>
      </c>
      <c r="O188" s="229" t="s">
        <v>508</v>
      </c>
      <c r="P188" s="227">
        <v>0.51651651651651653</v>
      </c>
      <c r="Q188" s="227">
        <v>0.44354838709677419</v>
      </c>
      <c r="R188" s="390"/>
      <c r="S188" s="390"/>
      <c r="T188" s="390"/>
      <c r="U188" s="390"/>
      <c r="V188" s="390"/>
    </row>
    <row r="189" spans="2:27">
      <c r="B189" s="65" t="s">
        <v>724</v>
      </c>
      <c r="C189" s="229" t="s">
        <v>508</v>
      </c>
      <c r="D189" s="227">
        <v>0.84585289514866979</v>
      </c>
      <c r="E189" s="227">
        <v>0.48560311284046692</v>
      </c>
      <c r="F189" s="229" t="s">
        <v>508</v>
      </c>
      <c r="G189" s="227">
        <v>0.97211895910780666</v>
      </c>
      <c r="H189" s="227">
        <v>0.9264214046822743</v>
      </c>
      <c r="I189" s="229" t="s">
        <v>508</v>
      </c>
      <c r="J189" s="227">
        <v>0</v>
      </c>
      <c r="K189" s="227">
        <v>0.88725490196078427</v>
      </c>
      <c r="L189" s="229" t="s">
        <v>508</v>
      </c>
      <c r="M189" s="227">
        <v>0.10620915032679738</v>
      </c>
      <c r="N189" s="227">
        <v>0.11463046757164404</v>
      </c>
      <c r="O189" s="229" t="s">
        <v>508</v>
      </c>
      <c r="P189" s="227">
        <v>0.6288620949510173</v>
      </c>
      <c r="Q189" s="227">
        <v>0.52181818181818185</v>
      </c>
      <c r="R189" s="390"/>
      <c r="S189" s="390"/>
      <c r="T189" s="390"/>
      <c r="U189" s="390"/>
      <c r="V189" s="390"/>
    </row>
    <row r="190" spans="2:27">
      <c r="B190" s="78" t="s">
        <v>725</v>
      </c>
      <c r="C190" s="228">
        <v>220186</v>
      </c>
      <c r="D190" s="228">
        <v>263936</v>
      </c>
      <c r="E190" s="80">
        <v>342573</v>
      </c>
      <c r="F190" s="228">
        <v>82024</v>
      </c>
      <c r="G190" s="228">
        <v>83912</v>
      </c>
      <c r="H190" s="80">
        <v>91115</v>
      </c>
      <c r="I190" s="228">
        <v>34889</v>
      </c>
      <c r="J190" s="228">
        <v>60249</v>
      </c>
      <c r="K190" s="80">
        <v>45884</v>
      </c>
      <c r="L190" s="228">
        <v>18879</v>
      </c>
      <c r="M190" s="228">
        <v>16913</v>
      </c>
      <c r="N190" s="80">
        <v>13942.099999999999</v>
      </c>
      <c r="O190" s="228">
        <v>355978</v>
      </c>
      <c r="P190" s="228">
        <v>425010</v>
      </c>
      <c r="Q190" s="79">
        <v>493514.1</v>
      </c>
      <c r="R190" s="417"/>
      <c r="S190" s="417"/>
      <c r="T190" s="417"/>
      <c r="U190" s="390"/>
      <c r="V190" s="390"/>
      <c r="W190" s="390"/>
      <c r="X190" s="390"/>
      <c r="Y190" s="390"/>
      <c r="Z190" s="390"/>
      <c r="AA190" s="390"/>
    </row>
    <row r="191" spans="2:27">
      <c r="B191" s="531" t="s">
        <v>726</v>
      </c>
      <c r="C191" s="531"/>
      <c r="D191" s="531"/>
      <c r="E191" s="531"/>
      <c r="F191" s="531"/>
      <c r="G191" s="531"/>
      <c r="H191" s="531"/>
      <c r="I191" s="531"/>
      <c r="J191" s="531"/>
      <c r="K191" s="531"/>
      <c r="L191" s="531"/>
      <c r="M191" s="531"/>
      <c r="N191" s="531"/>
      <c r="O191" s="531"/>
      <c r="P191" s="531"/>
      <c r="Q191" s="531"/>
      <c r="R191" s="390"/>
      <c r="S191" s="390"/>
      <c r="T191" s="390"/>
      <c r="U191" s="390"/>
      <c r="V191" s="390"/>
      <c r="W191" s="390"/>
      <c r="X191" s="390"/>
      <c r="Y191" s="390"/>
      <c r="Z191" s="390"/>
      <c r="AA191" s="390"/>
    </row>
    <row r="192" spans="2:27">
      <c r="B192" s="174" t="s">
        <v>213</v>
      </c>
      <c r="C192" s="65">
        <v>131</v>
      </c>
      <c r="D192" s="65">
        <v>164.85696439725172</v>
      </c>
      <c r="E192" s="79">
        <v>191.27470686767168</v>
      </c>
      <c r="F192" s="65">
        <v>112</v>
      </c>
      <c r="G192" s="65">
        <v>119.18181818181819</v>
      </c>
      <c r="H192" s="79">
        <v>127.43356643356644</v>
      </c>
      <c r="I192" s="65">
        <v>138</v>
      </c>
      <c r="J192" s="65">
        <v>244.91463414634146</v>
      </c>
      <c r="K192" s="79">
        <v>151.43234323432344</v>
      </c>
      <c r="L192" s="65">
        <v>28</v>
      </c>
      <c r="M192" s="65">
        <v>22.763593539703901</v>
      </c>
      <c r="N192" s="79">
        <v>18.994686648501361</v>
      </c>
      <c r="O192" s="65">
        <v>106</v>
      </c>
      <c r="P192" s="65">
        <v>129.02550091074681</v>
      </c>
      <c r="Q192" s="79">
        <v>139.25341422121895</v>
      </c>
      <c r="R192" s="390"/>
      <c r="S192" s="390"/>
      <c r="T192" s="390"/>
      <c r="U192" s="390"/>
      <c r="V192" s="390"/>
      <c r="W192" s="390"/>
      <c r="X192" s="390"/>
      <c r="Y192" s="390"/>
      <c r="Z192" s="390"/>
      <c r="AA192" s="390"/>
    </row>
    <row r="193" spans="2:27">
      <c r="B193" s="56" t="s">
        <v>235</v>
      </c>
      <c r="C193" s="65">
        <v>77</v>
      </c>
      <c r="D193" s="65">
        <v>143.06034482758622</v>
      </c>
      <c r="E193" s="79">
        <v>177.1153519932146</v>
      </c>
      <c r="F193" s="65">
        <v>113</v>
      </c>
      <c r="G193" s="65">
        <v>123.13948497854078</v>
      </c>
      <c r="H193" s="79">
        <v>114.37044967880085</v>
      </c>
      <c r="I193" s="65">
        <v>128</v>
      </c>
      <c r="J193" s="65">
        <v>203.15068493150685</v>
      </c>
      <c r="K193" s="79">
        <v>147.7810650887574</v>
      </c>
      <c r="L193" s="65">
        <v>29</v>
      </c>
      <c r="M193" s="65">
        <v>23.082395209580838</v>
      </c>
      <c r="N193" s="79">
        <v>20.502639296187681</v>
      </c>
      <c r="O193" s="65">
        <v>104</v>
      </c>
      <c r="P193" s="65">
        <v>122.67111557788944</v>
      </c>
      <c r="Q193" s="79">
        <v>136.45473098330243</v>
      </c>
      <c r="R193" s="390"/>
      <c r="S193" s="390"/>
      <c r="T193" s="390"/>
      <c r="U193" s="390"/>
      <c r="V193" s="390"/>
      <c r="W193" s="390"/>
      <c r="X193" s="390"/>
      <c r="Y193" s="390"/>
      <c r="Z193" s="390"/>
      <c r="AA193" s="390"/>
    </row>
    <row r="194" spans="2:27">
      <c r="B194" s="56" t="s">
        <v>236</v>
      </c>
      <c r="C194" s="65">
        <v>156</v>
      </c>
      <c r="D194" s="65">
        <v>205.69658886894075</v>
      </c>
      <c r="E194" s="79">
        <v>218.55228758169935</v>
      </c>
      <c r="F194" s="65">
        <v>108</v>
      </c>
      <c r="G194" s="65">
        <v>111.4327731092437</v>
      </c>
      <c r="H194" s="79">
        <v>152.03225806451613</v>
      </c>
      <c r="I194" s="65">
        <v>153</v>
      </c>
      <c r="J194" s="65">
        <v>308.97979797979798</v>
      </c>
      <c r="K194" s="79">
        <v>156.03731343283582</v>
      </c>
      <c r="L194" s="65">
        <v>27</v>
      </c>
      <c r="M194" s="65">
        <v>22.50325183374083</v>
      </c>
      <c r="N194" s="79">
        <v>17.686259541984732</v>
      </c>
      <c r="O194" s="65">
        <v>109</v>
      </c>
      <c r="P194" s="65">
        <v>138.71689417177913</v>
      </c>
      <c r="Q194" s="79">
        <v>143.60064841498559</v>
      </c>
      <c r="R194" s="390"/>
      <c r="S194" s="390"/>
      <c r="T194" s="390"/>
      <c r="U194" s="390"/>
      <c r="V194" s="390"/>
      <c r="W194" s="390"/>
      <c r="X194" s="390"/>
      <c r="Y194" s="390"/>
      <c r="Z194" s="390"/>
      <c r="AA194" s="390"/>
    </row>
    <row r="195" spans="2:27">
      <c r="B195" s="65" t="s">
        <v>727</v>
      </c>
      <c r="C195" s="79">
        <v>26</v>
      </c>
      <c r="D195" s="79">
        <v>91.6</v>
      </c>
      <c r="E195" s="79">
        <v>56.136363636363633</v>
      </c>
      <c r="F195" s="79">
        <v>29</v>
      </c>
      <c r="G195" s="79">
        <v>44.2</v>
      </c>
      <c r="H195" s="79">
        <v>29.3</v>
      </c>
      <c r="I195" s="79">
        <v>48</v>
      </c>
      <c r="J195" s="79">
        <v>48</v>
      </c>
      <c r="K195" s="79">
        <v>0</v>
      </c>
      <c r="L195" s="79">
        <v>68</v>
      </c>
      <c r="M195" s="79">
        <v>61.666666666666664</v>
      </c>
      <c r="N195" s="79">
        <v>0</v>
      </c>
      <c r="O195" s="79">
        <v>39</v>
      </c>
      <c r="P195" s="79">
        <v>72.25</v>
      </c>
      <c r="Q195" s="79">
        <v>36.38095238095238</v>
      </c>
      <c r="R195" s="390"/>
      <c r="S195" s="390"/>
      <c r="T195" s="390"/>
      <c r="U195" s="390"/>
      <c r="V195" s="390"/>
      <c r="W195" s="390"/>
      <c r="X195" s="390"/>
      <c r="Y195" s="390"/>
      <c r="Z195" s="390"/>
      <c r="AA195" s="390"/>
    </row>
    <row r="196" spans="2:27">
      <c r="B196" s="65" t="s">
        <v>658</v>
      </c>
      <c r="C196" s="79">
        <v>54</v>
      </c>
      <c r="D196" s="79">
        <v>172.71287128712871</v>
      </c>
      <c r="E196" s="79">
        <v>141.37735849056602</v>
      </c>
      <c r="F196" s="79">
        <v>37</v>
      </c>
      <c r="G196" s="79">
        <v>78.727272727272734</v>
      </c>
      <c r="H196" s="79">
        <v>189.56666666666666</v>
      </c>
      <c r="I196" s="79">
        <v>141</v>
      </c>
      <c r="J196" s="79">
        <v>283.1904761904762</v>
      </c>
      <c r="K196" s="79">
        <v>301.7</v>
      </c>
      <c r="L196" s="79">
        <v>41</v>
      </c>
      <c r="M196" s="79">
        <v>25.412916666666668</v>
      </c>
      <c r="N196" s="79">
        <v>41.346666666666664</v>
      </c>
      <c r="O196" s="79">
        <v>55</v>
      </c>
      <c r="P196" s="79">
        <v>124.78115740740741</v>
      </c>
      <c r="Q196" s="79">
        <v>129.03896103896105</v>
      </c>
      <c r="R196" s="390"/>
      <c r="S196" s="390"/>
      <c r="T196" s="390"/>
      <c r="U196" s="390"/>
      <c r="V196" s="390"/>
      <c r="W196" s="390"/>
      <c r="X196" s="390"/>
      <c r="Y196" s="390"/>
      <c r="Z196" s="390"/>
      <c r="AA196" s="390"/>
    </row>
    <row r="197" spans="2:27">
      <c r="B197" s="65" t="s">
        <v>724</v>
      </c>
      <c r="C197" s="79">
        <v>137</v>
      </c>
      <c r="D197" s="79">
        <v>165.30202702702704</v>
      </c>
      <c r="E197" s="79">
        <v>196.24293445580275</v>
      </c>
      <c r="F197" s="79">
        <v>116</v>
      </c>
      <c r="G197" s="79">
        <v>121.62202380952381</v>
      </c>
      <c r="H197" s="79">
        <v>126.12592592592593</v>
      </c>
      <c r="I197" s="79">
        <v>139</v>
      </c>
      <c r="J197" s="79">
        <v>242.20535714285714</v>
      </c>
      <c r="K197" s="79">
        <v>140.81272084805653</v>
      </c>
      <c r="L197" s="79">
        <v>26</v>
      </c>
      <c r="M197" s="79">
        <v>21.94655589123867</v>
      </c>
      <c r="N197" s="79">
        <v>16.678615384615384</v>
      </c>
      <c r="O197" s="79">
        <v>110</v>
      </c>
      <c r="P197" s="79">
        <v>130.07492429229757</v>
      </c>
      <c r="Q197" s="79">
        <v>141.29565881993273</v>
      </c>
      <c r="R197" s="390"/>
      <c r="S197" s="390"/>
      <c r="T197" s="390"/>
      <c r="U197" s="390"/>
      <c r="V197" s="390"/>
      <c r="W197" s="390"/>
      <c r="X197" s="390"/>
      <c r="Y197" s="390"/>
      <c r="Z197" s="390"/>
      <c r="AA197" s="390"/>
    </row>
    <row r="198" spans="2:27">
      <c r="B198" s="170" t="s">
        <v>728</v>
      </c>
      <c r="C198" s="170"/>
      <c r="D198" s="170"/>
      <c r="E198" s="170"/>
      <c r="F198" s="170"/>
      <c r="G198" s="170"/>
      <c r="H198" s="170"/>
      <c r="I198" s="170"/>
      <c r="J198" s="170"/>
      <c r="K198" s="170"/>
      <c r="L198" s="170"/>
      <c r="M198" s="170"/>
      <c r="N198" s="170"/>
      <c r="O198" s="170"/>
      <c r="P198" s="170"/>
      <c r="Q198" s="170"/>
      <c r="R198" s="390"/>
      <c r="S198" s="390"/>
      <c r="T198" s="390"/>
      <c r="U198" s="390"/>
      <c r="V198" s="390"/>
      <c r="W198" s="390"/>
      <c r="X198" s="390"/>
      <c r="Y198" s="390"/>
      <c r="Z198" s="390"/>
      <c r="AA198" s="390"/>
    </row>
    <row r="199" spans="2:27">
      <c r="B199" s="76" t="s">
        <v>729</v>
      </c>
      <c r="C199" s="80">
        <v>6723</v>
      </c>
      <c r="D199" s="80">
        <v>7848</v>
      </c>
      <c r="E199" s="80">
        <v>5896</v>
      </c>
      <c r="F199" s="80">
        <v>3641</v>
      </c>
      <c r="G199" s="80">
        <v>5338</v>
      </c>
      <c r="H199" s="80">
        <v>2436</v>
      </c>
      <c r="I199" s="56">
        <v>741</v>
      </c>
      <c r="J199" s="56">
        <v>1381</v>
      </c>
      <c r="K199" s="80">
        <v>1071</v>
      </c>
      <c r="L199" s="229" t="s">
        <v>508</v>
      </c>
      <c r="M199" s="229" t="s">
        <v>508</v>
      </c>
      <c r="N199" s="229" t="s">
        <v>508</v>
      </c>
      <c r="O199" s="80">
        <v>11105</v>
      </c>
      <c r="P199" s="80">
        <v>14567</v>
      </c>
      <c r="Q199" s="80">
        <v>9403</v>
      </c>
      <c r="R199" s="390"/>
      <c r="S199" s="390"/>
      <c r="T199" s="390"/>
      <c r="U199" s="390"/>
      <c r="V199" s="390"/>
      <c r="W199" s="390"/>
      <c r="X199" s="390"/>
      <c r="Y199" s="390"/>
      <c r="Z199" s="390"/>
      <c r="AA199" s="390"/>
    </row>
    <row r="200" spans="2:27">
      <c r="B200" s="76" t="s">
        <v>730</v>
      </c>
      <c r="C200" s="56">
        <v>205</v>
      </c>
      <c r="D200" s="56">
        <v>190</v>
      </c>
      <c r="E200" s="80">
        <v>235</v>
      </c>
      <c r="F200" s="56">
        <v>108</v>
      </c>
      <c r="G200" s="56">
        <v>73</v>
      </c>
      <c r="H200" s="80">
        <v>70</v>
      </c>
      <c r="I200" s="56">
        <v>15</v>
      </c>
      <c r="J200" s="56">
        <v>10</v>
      </c>
      <c r="K200" s="80">
        <v>38</v>
      </c>
      <c r="L200" s="229" t="s">
        <v>508</v>
      </c>
      <c r="M200" s="229" t="s">
        <v>508</v>
      </c>
      <c r="N200" s="229" t="s">
        <v>508</v>
      </c>
      <c r="O200" s="56">
        <v>328</v>
      </c>
      <c r="P200" s="56">
        <v>273</v>
      </c>
      <c r="Q200" s="80">
        <v>343</v>
      </c>
      <c r="R200" s="390"/>
      <c r="S200" s="390"/>
      <c r="T200" s="390"/>
      <c r="U200" s="390"/>
      <c r="V200" s="390"/>
      <c r="W200" s="390"/>
      <c r="X200" s="390"/>
      <c r="Y200" s="390"/>
      <c r="Z200" s="390"/>
      <c r="AA200" s="390"/>
    </row>
    <row r="201" spans="2:27">
      <c r="B201" s="76" t="s">
        <v>731</v>
      </c>
      <c r="C201" s="63">
        <v>146</v>
      </c>
      <c r="D201" s="63">
        <v>91</v>
      </c>
      <c r="E201" s="228">
        <v>154</v>
      </c>
      <c r="F201" s="63">
        <v>55</v>
      </c>
      <c r="G201" s="63">
        <v>76</v>
      </c>
      <c r="H201" s="228">
        <v>40</v>
      </c>
      <c r="I201" s="63">
        <v>14</v>
      </c>
      <c r="J201" s="63">
        <v>12</v>
      </c>
      <c r="K201" s="228">
        <v>32</v>
      </c>
      <c r="L201" s="63">
        <v>0</v>
      </c>
      <c r="M201" s="63">
        <v>0</v>
      </c>
      <c r="N201" s="63">
        <v>0</v>
      </c>
      <c r="O201" s="63">
        <v>215</v>
      </c>
      <c r="P201" s="63">
        <v>179</v>
      </c>
      <c r="Q201" s="228">
        <v>226</v>
      </c>
      <c r="R201" s="390"/>
      <c r="S201" s="390"/>
      <c r="T201" s="390"/>
      <c r="U201" s="390"/>
      <c r="V201" s="390"/>
      <c r="W201" s="390"/>
      <c r="X201" s="390"/>
      <c r="Y201" s="390"/>
      <c r="Z201" s="390"/>
      <c r="AA201" s="390"/>
    </row>
    <row r="202" spans="2:27">
      <c r="B202" s="76" t="s">
        <v>732</v>
      </c>
      <c r="C202" s="82">
        <v>0.31</v>
      </c>
      <c r="D202" s="82">
        <v>0.32</v>
      </c>
      <c r="E202" s="82">
        <v>0.33593314763231197</v>
      </c>
      <c r="F202" s="82">
        <v>0.3</v>
      </c>
      <c r="G202" s="82">
        <v>0.31</v>
      </c>
      <c r="H202" s="82">
        <v>0.31608391608391606</v>
      </c>
      <c r="I202" s="82">
        <v>0.23</v>
      </c>
      <c r="J202" s="82">
        <v>0.27</v>
      </c>
      <c r="K202" s="82">
        <v>0.27062706270627063</v>
      </c>
      <c r="L202" s="82">
        <v>0</v>
      </c>
      <c r="M202" s="82">
        <v>0</v>
      </c>
      <c r="N202" s="82">
        <v>0</v>
      </c>
      <c r="O202" s="82">
        <v>0.24</v>
      </c>
      <c r="P202" s="82">
        <v>0.25</v>
      </c>
      <c r="Q202" s="82">
        <v>0.32385353714895132</v>
      </c>
      <c r="R202" s="390"/>
      <c r="S202" s="390"/>
      <c r="T202" s="390"/>
      <c r="U202" s="390"/>
      <c r="V202" s="390"/>
      <c r="W202" s="390"/>
      <c r="X202" s="390"/>
      <c r="Y202" s="390"/>
      <c r="Z202" s="390"/>
      <c r="AA202" s="390"/>
    </row>
    <row r="203" spans="2:27" ht="15.6">
      <c r="B203" s="370" t="s">
        <v>733</v>
      </c>
      <c r="C203" s="370"/>
      <c r="D203" s="370"/>
      <c r="E203" s="370"/>
      <c r="F203" s="370"/>
      <c r="G203" s="370"/>
      <c r="H203" s="370"/>
      <c r="I203" s="370"/>
      <c r="J203" s="370"/>
      <c r="K203" s="370"/>
      <c r="L203" s="370"/>
      <c r="M203" s="370"/>
      <c r="N203" s="370"/>
      <c r="O203" s="370"/>
      <c r="P203" s="370"/>
      <c r="Q203" s="370"/>
      <c r="R203" s="390"/>
      <c r="S203" s="390"/>
      <c r="T203" s="390"/>
      <c r="U203" s="390"/>
      <c r="V203" s="390"/>
      <c r="W203" s="390"/>
      <c r="X203" s="390"/>
      <c r="Y203" s="390"/>
      <c r="Z203" s="390"/>
      <c r="AA203" s="390"/>
    </row>
    <row r="204" spans="2:27" ht="24.95">
      <c r="B204" s="81" t="s">
        <v>734</v>
      </c>
      <c r="C204" s="63">
        <v>286</v>
      </c>
      <c r="D204" s="63">
        <v>305</v>
      </c>
      <c r="E204" s="228">
        <v>334</v>
      </c>
      <c r="F204" s="63">
        <v>128</v>
      </c>
      <c r="G204" s="63">
        <v>120</v>
      </c>
      <c r="H204" s="228">
        <v>137</v>
      </c>
      <c r="I204" s="63">
        <v>47</v>
      </c>
      <c r="J204" s="63">
        <v>42</v>
      </c>
      <c r="K204" s="228">
        <v>57</v>
      </c>
      <c r="L204" s="63">
        <v>30</v>
      </c>
      <c r="M204" s="63">
        <v>28</v>
      </c>
      <c r="N204" s="228">
        <v>46</v>
      </c>
      <c r="O204" s="63">
        <v>491</v>
      </c>
      <c r="P204" s="63">
        <v>495</v>
      </c>
      <c r="Q204" s="228">
        <v>574</v>
      </c>
      <c r="R204" s="390"/>
      <c r="S204" s="390"/>
      <c r="T204" s="390"/>
      <c r="U204" s="390"/>
      <c r="V204" s="390"/>
      <c r="W204" s="390"/>
      <c r="X204" s="390"/>
      <c r="Y204" s="390"/>
      <c r="Z204" s="390"/>
      <c r="AA204" s="390"/>
    </row>
    <row r="205" spans="2:27" ht="24.95">
      <c r="B205" s="81" t="s">
        <v>735</v>
      </c>
      <c r="C205" s="73">
        <v>0.17</v>
      </c>
      <c r="D205" s="73">
        <v>0.19050593379138039</v>
      </c>
      <c r="E205" s="73">
        <v>0.18648799553322165</v>
      </c>
      <c r="F205" s="73">
        <v>0.17</v>
      </c>
      <c r="G205" s="73">
        <v>0.17045454545454544</v>
      </c>
      <c r="H205" s="73">
        <v>0.1916083916083916</v>
      </c>
      <c r="I205" s="73">
        <v>0.19</v>
      </c>
      <c r="J205" s="73">
        <v>0.17073170731707318</v>
      </c>
      <c r="K205" s="73">
        <v>0.18811881188118812</v>
      </c>
      <c r="L205" s="73">
        <v>0.05</v>
      </c>
      <c r="M205" s="73">
        <v>3.7685060565275909E-2</v>
      </c>
      <c r="N205" s="73">
        <v>6.2670299727520432E-2</v>
      </c>
      <c r="O205" s="73">
        <v>0.15</v>
      </c>
      <c r="P205" s="73">
        <v>0.15027322404371585</v>
      </c>
      <c r="Q205" s="73">
        <v>0.16196388261851016</v>
      </c>
      <c r="R205" s="390"/>
      <c r="S205" s="390"/>
      <c r="T205" s="390"/>
      <c r="U205" s="390"/>
      <c r="V205" s="390"/>
      <c r="W205" s="390"/>
      <c r="X205" s="390"/>
      <c r="Y205" s="390"/>
      <c r="Z205" s="390"/>
      <c r="AA205" s="390"/>
    </row>
    <row r="206" spans="2:27">
      <c r="B206" s="170" t="s">
        <v>736</v>
      </c>
      <c r="C206" s="170"/>
      <c r="D206" s="170"/>
      <c r="E206" s="170"/>
      <c r="F206" s="170"/>
      <c r="G206" s="170"/>
      <c r="H206" s="170"/>
      <c r="I206" s="170"/>
      <c r="J206" s="170"/>
      <c r="K206" s="170"/>
      <c r="L206" s="170"/>
      <c r="M206" s="170"/>
      <c r="N206" s="170"/>
      <c r="O206" s="170"/>
      <c r="P206" s="170"/>
      <c r="Q206" s="170"/>
      <c r="R206" s="390"/>
      <c r="S206" s="390"/>
      <c r="T206" s="390"/>
      <c r="U206" s="390"/>
      <c r="V206" s="390"/>
      <c r="W206" s="390"/>
      <c r="X206" s="390"/>
      <c r="Y206" s="390"/>
      <c r="Z206" s="390"/>
      <c r="AA206" s="390"/>
    </row>
    <row r="207" spans="2:27">
      <c r="B207" s="83" t="s">
        <v>737</v>
      </c>
      <c r="C207" s="79">
        <v>10132</v>
      </c>
      <c r="D207" s="79">
        <v>7220</v>
      </c>
      <c r="E207" s="79">
        <v>6811</v>
      </c>
      <c r="F207" s="79">
        <v>2660</v>
      </c>
      <c r="G207" s="79">
        <v>2624</v>
      </c>
      <c r="H207" s="79">
        <v>660</v>
      </c>
      <c r="I207" s="79">
        <v>780</v>
      </c>
      <c r="J207" s="79">
        <v>1059</v>
      </c>
      <c r="K207" s="79">
        <v>40</v>
      </c>
      <c r="L207" s="79">
        <v>560</v>
      </c>
      <c r="M207" s="79">
        <v>2660</v>
      </c>
      <c r="N207" s="79">
        <v>1332</v>
      </c>
      <c r="O207" s="80" t="s">
        <v>738</v>
      </c>
      <c r="P207" s="80" t="s">
        <v>739</v>
      </c>
      <c r="Q207" s="80">
        <v>8843</v>
      </c>
      <c r="R207" s="390"/>
      <c r="S207" s="390"/>
      <c r="T207" s="390"/>
      <c r="U207" s="390"/>
      <c r="V207" s="390"/>
      <c r="W207" s="390"/>
      <c r="X207" s="390"/>
      <c r="Y207" s="390"/>
      <c r="Z207" s="390"/>
      <c r="AA207" s="390"/>
    </row>
    <row r="208" spans="2:27">
      <c r="B208" s="83" t="s">
        <v>740</v>
      </c>
      <c r="C208" s="80">
        <v>7734</v>
      </c>
      <c r="D208" s="80">
        <v>8535</v>
      </c>
      <c r="E208" s="80">
        <v>5402</v>
      </c>
      <c r="F208" s="80">
        <v>2607</v>
      </c>
      <c r="G208" s="80">
        <v>1718</v>
      </c>
      <c r="H208" s="80">
        <v>1790</v>
      </c>
      <c r="I208" s="80">
        <v>2512</v>
      </c>
      <c r="J208" s="80">
        <v>3206</v>
      </c>
      <c r="K208" s="80">
        <v>2156</v>
      </c>
      <c r="L208" s="80">
        <v>500</v>
      </c>
      <c r="M208" s="80">
        <v>391.4</v>
      </c>
      <c r="N208" s="80">
        <v>700</v>
      </c>
      <c r="O208" s="80">
        <v>13353</v>
      </c>
      <c r="P208" s="406">
        <v>13850</v>
      </c>
      <c r="Q208" s="406">
        <v>10048</v>
      </c>
      <c r="R208" s="427"/>
      <c r="S208" s="390"/>
      <c r="T208" s="390"/>
      <c r="U208" s="390"/>
      <c r="V208" s="390"/>
      <c r="W208" s="390"/>
      <c r="X208" s="390"/>
      <c r="Y208" s="390"/>
      <c r="Z208" s="390"/>
      <c r="AA208" s="390"/>
    </row>
    <row r="209" spans="2:27">
      <c r="B209" s="213" t="s">
        <v>741</v>
      </c>
      <c r="C209" s="213"/>
      <c r="D209" s="213"/>
      <c r="E209" s="213"/>
      <c r="F209" s="213"/>
      <c r="G209" s="213"/>
      <c r="H209" s="213"/>
      <c r="I209" s="213"/>
      <c r="J209" s="213"/>
      <c r="K209" s="213"/>
      <c r="L209" s="213"/>
      <c r="M209" s="213"/>
      <c r="N209" s="213"/>
      <c r="O209" s="213"/>
      <c r="P209" s="213"/>
      <c r="Q209" s="213"/>
      <c r="R209" s="390"/>
      <c r="S209" s="390"/>
      <c r="T209" s="390"/>
      <c r="U209" s="390"/>
      <c r="V209" s="390"/>
      <c r="W209" s="390"/>
      <c r="X209" s="390"/>
      <c r="Y209" s="390"/>
      <c r="Z209" s="390"/>
      <c r="AA209" s="390"/>
    </row>
    <row r="210" spans="2:27">
      <c r="B210" s="84" t="s">
        <v>742</v>
      </c>
      <c r="C210" s="444">
        <v>3.6908202446929272</v>
      </c>
      <c r="D210" s="444">
        <v>3.6950464091973316</v>
      </c>
      <c r="E210" s="444">
        <v>4.3604499800000003</v>
      </c>
      <c r="F210" s="444">
        <v>1.194898058657974</v>
      </c>
      <c r="G210" s="444">
        <v>1.2359097243656771</v>
      </c>
      <c r="H210" s="444">
        <v>1.3012090199999999</v>
      </c>
      <c r="I210" s="444">
        <v>0.46802580468128785</v>
      </c>
      <c r="J210" s="444">
        <v>0.57952133167583741</v>
      </c>
      <c r="K210" s="444">
        <v>0.73380325000000002</v>
      </c>
      <c r="L210" s="444">
        <v>0.74182964196781065</v>
      </c>
      <c r="M210" s="444">
        <v>0.84285845476115295</v>
      </c>
      <c r="N210" s="444">
        <v>0.96490545000000005</v>
      </c>
      <c r="O210" s="401">
        <v>6.1</v>
      </c>
      <c r="P210" s="401">
        <v>6.4</v>
      </c>
      <c r="Q210" s="401">
        <v>7.3603677000000003</v>
      </c>
      <c r="R210" s="390"/>
      <c r="S210" s="390"/>
      <c r="T210" s="390"/>
      <c r="U210" s="390"/>
      <c r="V210" s="390"/>
      <c r="W210" s="390"/>
      <c r="X210" s="390"/>
      <c r="Y210" s="390"/>
      <c r="Z210" s="390"/>
      <c r="AA210" s="390"/>
    </row>
    <row r="211" spans="2:27">
      <c r="B211" s="84" t="s">
        <v>743</v>
      </c>
      <c r="C211" s="261">
        <v>218.8</v>
      </c>
      <c r="D211" s="257">
        <v>230.8</v>
      </c>
      <c r="E211" s="257">
        <v>243.5</v>
      </c>
      <c r="F211" s="257">
        <v>162.6</v>
      </c>
      <c r="G211" s="257">
        <v>175.6</v>
      </c>
      <c r="H211" s="257">
        <v>182</v>
      </c>
      <c r="I211" s="257">
        <v>185.7</v>
      </c>
      <c r="J211" s="257">
        <v>235.6</v>
      </c>
      <c r="K211" s="257">
        <v>241.4</v>
      </c>
      <c r="L211" s="257">
        <v>108.9</v>
      </c>
      <c r="M211" s="257">
        <v>113.4</v>
      </c>
      <c r="N211" s="257">
        <v>131.5</v>
      </c>
      <c r="O211" s="406">
        <v>676</v>
      </c>
      <c r="P211" s="406">
        <v>755.4</v>
      </c>
      <c r="Q211" s="406">
        <v>798.3</v>
      </c>
      <c r="R211" s="390"/>
      <c r="S211" s="390"/>
      <c r="T211" s="390"/>
      <c r="U211" s="390"/>
      <c r="V211" s="390"/>
      <c r="W211" s="390"/>
      <c r="X211" s="390"/>
      <c r="Y211" s="390"/>
      <c r="Z211" s="390"/>
      <c r="AA211" s="390"/>
    </row>
    <row r="212" spans="2:27">
      <c r="B212" s="390"/>
      <c r="C212" s="390"/>
      <c r="D212" s="390"/>
      <c r="E212" s="390"/>
      <c r="F212" s="390"/>
      <c r="G212" s="390"/>
      <c r="H212" s="390"/>
      <c r="I212" s="390"/>
      <c r="J212" s="390"/>
      <c r="K212" s="390"/>
      <c r="L212" s="390"/>
      <c r="M212" s="390"/>
      <c r="N212" s="390"/>
      <c r="O212" s="390"/>
      <c r="P212" s="390"/>
      <c r="Q212" s="390"/>
      <c r="R212" s="390"/>
      <c r="S212" s="390"/>
      <c r="T212" s="390"/>
      <c r="U212" s="390"/>
      <c r="V212" s="390"/>
    </row>
    <row r="213" spans="2:27" ht="14.65" customHeight="1">
      <c r="B213" s="85" t="s">
        <v>516</v>
      </c>
      <c r="C213" s="464" t="s">
        <v>744</v>
      </c>
      <c r="D213" s="481"/>
      <c r="E213" s="481"/>
      <c r="F213" s="481"/>
      <c r="G213" s="481"/>
      <c r="H213" s="481"/>
      <c r="I213" s="481"/>
      <c r="J213" s="481"/>
      <c r="K213" s="481"/>
      <c r="L213" s="481"/>
      <c r="M213" s="481"/>
      <c r="N213" s="481"/>
      <c r="O213" s="481"/>
      <c r="P213" s="481"/>
      <c r="Q213" s="481"/>
      <c r="R213" s="390"/>
      <c r="S213" s="390"/>
      <c r="T213" s="390"/>
      <c r="U213" s="390"/>
      <c r="V213" s="390"/>
    </row>
    <row r="214" spans="2:27">
      <c r="B214" s="85" t="s">
        <v>518</v>
      </c>
      <c r="C214" s="481" t="s">
        <v>475</v>
      </c>
      <c r="D214" s="481"/>
      <c r="E214" s="481"/>
      <c r="F214" s="481"/>
      <c r="G214" s="481"/>
      <c r="H214" s="481"/>
      <c r="I214" s="481"/>
      <c r="J214" s="481"/>
      <c r="K214" s="481"/>
      <c r="L214" s="481"/>
      <c r="M214" s="481"/>
      <c r="N214" s="481"/>
      <c r="O214" s="481"/>
      <c r="P214" s="481"/>
      <c r="Q214" s="481"/>
      <c r="R214" s="390"/>
      <c r="S214" s="390"/>
      <c r="T214" s="390"/>
      <c r="U214" s="390"/>
      <c r="V214" s="390"/>
    </row>
    <row r="215" spans="2:27" ht="32.25" customHeight="1">
      <c r="B215" s="85" t="s">
        <v>520</v>
      </c>
      <c r="C215" s="464" t="s">
        <v>745</v>
      </c>
      <c r="D215" s="464"/>
      <c r="E215" s="464"/>
      <c r="F215" s="464"/>
      <c r="G215" s="464"/>
      <c r="H215" s="464"/>
      <c r="I215" s="464"/>
      <c r="J215" s="464"/>
      <c r="K215" s="464"/>
      <c r="L215" s="464"/>
      <c r="M215" s="464"/>
      <c r="N215" s="464"/>
      <c r="O215" s="464"/>
      <c r="P215" s="464"/>
      <c r="Q215" s="464"/>
      <c r="R215" s="390"/>
      <c r="S215" s="390"/>
      <c r="T215" s="390"/>
      <c r="U215" s="390"/>
      <c r="V215" s="390"/>
    </row>
    <row r="216" spans="2:27">
      <c r="B216" s="390"/>
      <c r="C216" s="390"/>
      <c r="D216" s="390"/>
      <c r="E216" s="390"/>
      <c r="F216" s="390"/>
      <c r="G216" s="390"/>
      <c r="H216" s="390"/>
      <c r="I216" s="390"/>
      <c r="J216" s="390"/>
      <c r="K216" s="390"/>
      <c r="L216" s="390"/>
      <c r="M216" s="390"/>
      <c r="N216" s="390"/>
      <c r="O216" s="390"/>
      <c r="P216" s="390"/>
      <c r="Q216" s="390"/>
      <c r="R216" s="13"/>
      <c r="S216" s="6"/>
      <c r="T216" s="6"/>
      <c r="U216" s="6"/>
      <c r="V216" s="6"/>
    </row>
    <row r="217" spans="2:27">
      <c r="B217" s="515" t="s">
        <v>349</v>
      </c>
      <c r="C217" s="516"/>
      <c r="D217" s="516"/>
      <c r="E217" s="516"/>
      <c r="F217" s="516"/>
      <c r="G217" s="516"/>
      <c r="H217" s="516"/>
      <c r="I217" s="517"/>
      <c r="J217" s="167"/>
      <c r="K217" s="390"/>
      <c r="L217" s="13"/>
      <c r="M217" s="13"/>
      <c r="N217" s="13"/>
      <c r="O217" s="13"/>
      <c r="P217" s="13"/>
      <c r="Q217" s="13"/>
      <c r="R217" s="13"/>
      <c r="S217" s="6"/>
      <c r="T217" s="6"/>
      <c r="U217" s="6"/>
      <c r="V217" s="6"/>
    </row>
    <row r="218" spans="2:27">
      <c r="B218" s="369" t="s">
        <v>27</v>
      </c>
      <c r="C218" s="369">
        <v>2016</v>
      </c>
      <c r="D218" s="369">
        <v>2017</v>
      </c>
      <c r="E218" s="369">
        <v>2018</v>
      </c>
      <c r="F218" s="369">
        <v>2019</v>
      </c>
      <c r="G218" s="369">
        <v>2020</v>
      </c>
      <c r="H218" s="369">
        <v>2021</v>
      </c>
      <c r="I218" s="369">
        <v>2022</v>
      </c>
      <c r="J218" s="13"/>
      <c r="K218" s="13"/>
      <c r="L218" s="13"/>
      <c r="M218" s="13"/>
      <c r="N218" s="13"/>
      <c r="O218" s="13"/>
      <c r="P218" s="6"/>
      <c r="Q218" s="6"/>
      <c r="R218" s="6"/>
      <c r="S218" s="6"/>
      <c r="T218"/>
      <c r="U218"/>
      <c r="V218"/>
    </row>
    <row r="219" spans="2:27" ht="14.65" customHeight="1">
      <c r="B219" s="496" t="s">
        <v>746</v>
      </c>
      <c r="C219" s="496"/>
      <c r="D219" s="496"/>
      <c r="E219" s="496"/>
      <c r="F219" s="496"/>
      <c r="G219" s="496"/>
      <c r="H219" s="496"/>
      <c r="I219" s="496"/>
      <c r="J219" s="33"/>
      <c r="K219" s="13"/>
      <c r="L219" s="13"/>
      <c r="M219" s="13"/>
      <c r="N219" s="13"/>
      <c r="O219" s="13"/>
      <c r="P219" s="13"/>
      <c r="Q219" s="13"/>
      <c r="R219" s="13"/>
      <c r="S219" s="13"/>
      <c r="T219" s="13"/>
      <c r="U219"/>
      <c r="V219"/>
    </row>
    <row r="220" spans="2:27">
      <c r="B220" s="63" t="s">
        <v>687</v>
      </c>
      <c r="C220" s="63">
        <v>23</v>
      </c>
      <c r="D220" s="57">
        <v>12</v>
      </c>
      <c r="E220" s="57">
        <v>10</v>
      </c>
      <c r="F220" s="57">
        <v>7</v>
      </c>
      <c r="G220" s="57">
        <v>0</v>
      </c>
      <c r="H220" s="57">
        <v>10</v>
      </c>
      <c r="I220" s="57">
        <v>3</v>
      </c>
      <c r="J220" s="126"/>
      <c r="K220" s="126"/>
      <c r="L220" s="126"/>
      <c r="M220" s="126"/>
      <c r="N220" s="126"/>
      <c r="O220" s="126"/>
      <c r="P220" s="126"/>
      <c r="Q220" s="13"/>
      <c r="R220" s="13"/>
      <c r="S220" s="13"/>
      <c r="T220"/>
      <c r="U220"/>
      <c r="V220"/>
    </row>
    <row r="221" spans="2:27">
      <c r="B221" s="63" t="s">
        <v>688</v>
      </c>
      <c r="C221" s="63">
        <v>14</v>
      </c>
      <c r="D221" s="57">
        <v>27</v>
      </c>
      <c r="E221" s="57">
        <v>8</v>
      </c>
      <c r="F221" s="57">
        <v>15</v>
      </c>
      <c r="G221" s="57">
        <v>0</v>
      </c>
      <c r="H221" s="57">
        <v>10</v>
      </c>
      <c r="I221" s="57">
        <v>17</v>
      </c>
      <c r="J221" s="126"/>
      <c r="K221" s="126"/>
      <c r="L221" s="126"/>
      <c r="M221" s="126"/>
      <c r="N221" s="126"/>
      <c r="O221" s="126"/>
      <c r="P221" s="126"/>
      <c r="Q221" s="13"/>
      <c r="R221" s="13"/>
      <c r="S221" s="13"/>
      <c r="T221"/>
      <c r="U221"/>
      <c r="V221"/>
    </row>
    <row r="222" spans="2:27">
      <c r="B222" s="13"/>
      <c r="C222" s="331"/>
      <c r="D222" s="331"/>
      <c r="E222" s="331"/>
      <c r="F222" s="331"/>
      <c r="G222" s="331"/>
      <c r="H222" s="331"/>
      <c r="I222" s="331"/>
      <c r="J222" s="331"/>
      <c r="K222" s="127"/>
      <c r="L222" s="126"/>
      <c r="M222" s="13"/>
      <c r="N222" s="13"/>
      <c r="O222" s="13"/>
      <c r="P222" s="13"/>
      <c r="Q222" s="13"/>
      <c r="R222" s="13"/>
      <c r="S222" s="6"/>
      <c r="T222" s="6"/>
      <c r="U222" s="6"/>
      <c r="V222" s="6"/>
    </row>
    <row r="223" spans="2:27" ht="14.65" customHeight="1">
      <c r="B223" s="85" t="s">
        <v>516</v>
      </c>
      <c r="C223" s="547" t="s">
        <v>747</v>
      </c>
      <c r="D223" s="547"/>
      <c r="E223" s="547"/>
      <c r="F223" s="547"/>
      <c r="G223" s="547"/>
      <c r="H223" s="547"/>
      <c r="I223" s="547"/>
      <c r="J223" s="390"/>
      <c r="K223" s="390"/>
      <c r="L223" s="390"/>
      <c r="M223" s="390"/>
      <c r="N223" s="390"/>
      <c r="O223" s="390"/>
      <c r="P223" s="390"/>
      <c r="Q223" s="390"/>
      <c r="R223" s="390"/>
      <c r="S223" s="390"/>
      <c r="T223" s="390"/>
      <c r="U223" s="390"/>
      <c r="V223" s="390"/>
    </row>
    <row r="224" spans="2:27">
      <c r="B224" s="85" t="s">
        <v>518</v>
      </c>
      <c r="C224" s="547" t="s">
        <v>475</v>
      </c>
      <c r="D224" s="547"/>
      <c r="E224" s="547"/>
      <c r="F224" s="547"/>
      <c r="G224" s="547"/>
      <c r="H224" s="547"/>
      <c r="I224" s="547"/>
      <c r="J224" s="390"/>
      <c r="K224" s="390"/>
      <c r="L224" s="390"/>
      <c r="M224" s="390"/>
      <c r="N224" s="390"/>
      <c r="O224" s="390"/>
      <c r="P224" s="390"/>
      <c r="Q224" s="390"/>
      <c r="R224" s="390"/>
      <c r="S224" s="390"/>
      <c r="T224" s="390"/>
      <c r="U224" s="390"/>
      <c r="V224" s="390"/>
    </row>
    <row r="225" spans="2:22">
      <c r="B225" s="85" t="s">
        <v>520</v>
      </c>
      <c r="C225" s="547"/>
      <c r="D225" s="547"/>
      <c r="E225" s="547"/>
      <c r="F225" s="547"/>
      <c r="G225" s="547"/>
      <c r="H225" s="547"/>
      <c r="I225" s="547"/>
      <c r="J225" s="390"/>
      <c r="K225" s="390"/>
      <c r="L225" s="390"/>
      <c r="M225" s="390"/>
      <c r="N225" s="390"/>
      <c r="O225" s="390"/>
      <c r="P225" s="390"/>
      <c r="Q225" s="390"/>
      <c r="R225" s="390"/>
      <c r="S225" s="390"/>
      <c r="T225" s="390"/>
      <c r="U225" s="390"/>
      <c r="V225" s="390"/>
    </row>
    <row r="226" spans="2:22">
      <c r="B226" s="13"/>
      <c r="C226" s="13"/>
      <c r="D226" s="13"/>
      <c r="E226" s="13"/>
      <c r="F226" s="13"/>
      <c r="G226" s="13"/>
      <c r="H226" s="13"/>
      <c r="I226" s="13"/>
      <c r="J226" s="13"/>
      <c r="K226" s="13"/>
      <c r="L226" s="13"/>
      <c r="M226" s="13"/>
      <c r="N226" s="13"/>
      <c r="O226" s="13"/>
      <c r="P226" s="13"/>
      <c r="Q226" s="13"/>
      <c r="R226" s="13"/>
      <c r="S226" s="6"/>
      <c r="T226" s="6"/>
      <c r="U226" s="6"/>
      <c r="V226" s="6"/>
    </row>
    <row r="227" spans="2:22">
      <c r="B227" s="390"/>
      <c r="C227" s="390"/>
      <c r="D227" s="390"/>
      <c r="E227" s="390"/>
      <c r="F227" s="390"/>
      <c r="G227" s="390"/>
      <c r="H227" s="390"/>
      <c r="I227" s="390"/>
      <c r="J227" s="390"/>
      <c r="K227" s="390"/>
      <c r="L227" s="390"/>
      <c r="M227" s="390"/>
      <c r="N227" s="390"/>
      <c r="O227" s="390"/>
      <c r="P227" s="390"/>
      <c r="Q227" s="390"/>
      <c r="R227" s="13"/>
      <c r="S227" s="13"/>
      <c r="T227" s="13"/>
      <c r="U227" s="13"/>
      <c r="V227" s="13"/>
    </row>
    <row r="228" spans="2:22">
      <c r="B228"/>
      <c r="C228"/>
      <c r="D228" s="390"/>
      <c r="E228" s="390"/>
      <c r="F228" s="390"/>
      <c r="G228" s="390"/>
      <c r="H228" s="390"/>
      <c r="I228" s="390"/>
      <c r="J228" s="390"/>
      <c r="K228" s="390"/>
      <c r="L228" s="390"/>
      <c r="M228" s="390"/>
      <c r="N228" s="390"/>
      <c r="O228" s="390"/>
      <c r="P228" s="390"/>
      <c r="Q228" s="390"/>
      <c r="R228" s="13"/>
      <c r="S228" s="13"/>
      <c r="T228" s="13"/>
      <c r="U228" s="13"/>
      <c r="V228" s="13"/>
    </row>
    <row r="229" spans="2:22">
      <c r="B229"/>
      <c r="C229"/>
      <c r="D229" s="390"/>
      <c r="E229" s="390"/>
      <c r="F229" s="390"/>
      <c r="G229" s="390"/>
      <c r="H229" s="390"/>
      <c r="I229" s="390"/>
      <c r="J229" s="390"/>
      <c r="K229" s="390"/>
      <c r="L229" s="390"/>
      <c r="M229" s="390"/>
      <c r="N229" s="390"/>
      <c r="O229" s="390"/>
      <c r="P229" s="390"/>
      <c r="Q229" s="390"/>
      <c r="R229" s="13"/>
      <c r="S229" s="13"/>
      <c r="T229" s="13"/>
      <c r="U229" s="13"/>
      <c r="V229" s="13"/>
    </row>
    <row r="230" spans="2:22">
      <c r="B230"/>
      <c r="C230"/>
      <c r="D230" s="390"/>
      <c r="E230" s="390"/>
      <c r="F230" s="390"/>
      <c r="G230" s="390"/>
      <c r="H230" s="390"/>
      <c r="I230" s="390"/>
      <c r="J230" s="390"/>
      <c r="K230" s="390"/>
      <c r="L230" s="390"/>
      <c r="M230" s="390"/>
      <c r="N230" s="390"/>
      <c r="O230" s="390"/>
      <c r="P230" s="390"/>
      <c r="Q230" s="390"/>
      <c r="R230" s="13"/>
      <c r="S230" s="13"/>
      <c r="T230" s="13"/>
      <c r="U230" s="13"/>
      <c r="V230" s="13"/>
    </row>
    <row r="231" spans="2:22">
      <c r="B231"/>
      <c r="C231"/>
      <c r="D231" s="390"/>
      <c r="E231" s="390"/>
      <c r="F231" s="390"/>
      <c r="G231" s="390"/>
      <c r="H231" s="390"/>
      <c r="I231" s="390"/>
      <c r="J231" s="390"/>
      <c r="K231" s="390"/>
      <c r="L231" s="390"/>
      <c r="M231" s="390"/>
      <c r="N231" s="390"/>
      <c r="O231" s="390"/>
      <c r="P231" s="390"/>
      <c r="Q231" s="390"/>
      <c r="R231" s="13"/>
      <c r="S231" s="13"/>
      <c r="T231" s="13"/>
      <c r="U231" s="13"/>
      <c r="V231" s="13"/>
    </row>
    <row r="232" spans="2:22">
      <c r="B232"/>
      <c r="C232"/>
      <c r="D232" s="390"/>
      <c r="E232" s="390"/>
      <c r="F232" s="390"/>
      <c r="G232" s="390"/>
      <c r="H232" s="390"/>
      <c r="I232" s="390"/>
      <c r="J232" s="390"/>
      <c r="K232" s="390"/>
      <c r="L232" s="390"/>
      <c r="M232" s="390"/>
      <c r="N232" s="390"/>
      <c r="O232" s="390"/>
      <c r="P232" s="390"/>
      <c r="Q232" s="390"/>
      <c r="R232" s="13"/>
      <c r="S232" s="13"/>
      <c r="T232" s="13"/>
      <c r="U232" s="13"/>
      <c r="V232" s="13"/>
    </row>
    <row r="233" spans="2:22">
      <c r="B233"/>
      <c r="C233"/>
      <c r="D233" s="390"/>
      <c r="E233" s="390"/>
      <c r="F233" s="390"/>
      <c r="G233" s="390"/>
      <c r="H233" s="390"/>
      <c r="I233" s="390"/>
      <c r="J233" s="390"/>
      <c r="K233" s="390"/>
      <c r="L233" s="390"/>
      <c r="M233" s="390"/>
      <c r="N233" s="390"/>
      <c r="O233" s="390"/>
      <c r="P233" s="390"/>
      <c r="Q233" s="390"/>
      <c r="R233" s="13"/>
      <c r="S233" s="13"/>
      <c r="T233" s="13"/>
      <c r="U233" s="13"/>
      <c r="V233" s="13"/>
    </row>
    <row r="234" spans="2:22">
      <c r="B234"/>
      <c r="C234"/>
      <c r="D234" s="390"/>
      <c r="E234" s="390"/>
      <c r="F234" s="390"/>
      <c r="G234" s="390"/>
      <c r="H234" s="390"/>
      <c r="I234" s="390"/>
      <c r="J234" s="390"/>
      <c r="K234" s="390"/>
      <c r="L234" s="390"/>
      <c r="M234" s="390"/>
      <c r="N234" s="390"/>
      <c r="O234" s="390"/>
      <c r="P234" s="390"/>
      <c r="Q234" s="390"/>
      <c r="R234" s="13"/>
      <c r="S234" s="13"/>
      <c r="T234" s="13"/>
      <c r="U234" s="13"/>
      <c r="V234" s="13"/>
    </row>
    <row r="235" spans="2:22">
      <c r="B235"/>
      <c r="C235"/>
      <c r="D235" s="390"/>
      <c r="E235" s="390"/>
      <c r="F235" s="390"/>
      <c r="G235" s="390"/>
      <c r="H235" s="390"/>
      <c r="I235" s="390"/>
      <c r="J235" s="390"/>
      <c r="K235" s="390"/>
      <c r="L235" s="390"/>
      <c r="M235" s="390"/>
      <c r="N235" s="390"/>
      <c r="O235" s="390"/>
      <c r="P235" s="390"/>
      <c r="Q235" s="390"/>
      <c r="R235" s="13"/>
      <c r="S235" s="13"/>
      <c r="T235" s="13"/>
      <c r="U235" s="13"/>
      <c r="V235" s="13"/>
    </row>
    <row r="236" spans="2:22">
      <c r="B236"/>
      <c r="C236"/>
      <c r="D236" s="390"/>
      <c r="E236" s="390"/>
      <c r="F236" s="390"/>
      <c r="G236" s="390"/>
      <c r="H236" s="390"/>
      <c r="I236" s="390"/>
      <c r="J236" s="390"/>
      <c r="K236" s="390"/>
      <c r="L236" s="390"/>
      <c r="M236" s="390"/>
      <c r="N236" s="390"/>
      <c r="O236" s="390"/>
      <c r="P236" s="390"/>
      <c r="Q236" s="390"/>
      <c r="R236" s="13"/>
      <c r="S236" s="13"/>
      <c r="T236" s="13"/>
      <c r="U236" s="13"/>
      <c r="V236" s="13"/>
    </row>
    <row r="237" spans="2:22">
      <c r="B237"/>
      <c r="C237"/>
      <c r="D237" s="390"/>
      <c r="E237" s="390"/>
      <c r="F237" s="390"/>
      <c r="G237" s="390"/>
      <c r="H237" s="390"/>
      <c r="I237" s="390"/>
      <c r="J237" s="390"/>
      <c r="K237" s="390"/>
      <c r="L237" s="390"/>
      <c r="M237" s="390"/>
      <c r="N237" s="390"/>
      <c r="O237" s="390"/>
      <c r="P237" s="390"/>
      <c r="Q237" s="390"/>
      <c r="R237" s="13"/>
      <c r="S237" s="13"/>
      <c r="T237" s="13"/>
      <c r="U237" s="13"/>
      <c r="V237" s="13"/>
    </row>
    <row r="238" spans="2:22">
      <c r="B238"/>
      <c r="C238"/>
      <c r="D238" s="390"/>
      <c r="E238" s="390"/>
      <c r="F238" s="390"/>
      <c r="G238" s="390"/>
      <c r="H238" s="390"/>
      <c r="I238" s="390"/>
      <c r="J238" s="390"/>
      <c r="K238" s="390"/>
      <c r="L238" s="390"/>
      <c r="M238" s="390"/>
      <c r="N238" s="390"/>
      <c r="O238" s="390"/>
      <c r="P238" s="390"/>
      <c r="Q238" s="390"/>
      <c r="R238" s="13"/>
      <c r="S238" s="13"/>
      <c r="T238" s="13"/>
      <c r="U238" s="13"/>
      <c r="V238" s="13"/>
    </row>
    <row r="239" spans="2:22">
      <c r="B239"/>
      <c r="C239"/>
      <c r="D239" s="390"/>
      <c r="E239" s="390"/>
      <c r="F239" s="390"/>
      <c r="G239" s="390"/>
      <c r="H239" s="390"/>
      <c r="I239" s="390"/>
      <c r="J239" s="390"/>
      <c r="K239" s="390"/>
      <c r="L239" s="390"/>
      <c r="M239" s="390"/>
      <c r="N239" s="390"/>
      <c r="O239" s="390"/>
      <c r="P239" s="390"/>
      <c r="Q239" s="390"/>
      <c r="R239" s="13"/>
      <c r="S239" s="13"/>
      <c r="T239" s="13"/>
      <c r="U239" s="13"/>
      <c r="V239" s="13"/>
    </row>
    <row r="240" spans="2:22">
      <c r="B240"/>
      <c r="C240"/>
      <c r="D240" s="390"/>
      <c r="E240" s="390"/>
      <c r="F240" s="390"/>
      <c r="G240" s="390"/>
      <c r="H240" s="390"/>
      <c r="I240" s="390"/>
      <c r="J240" s="390"/>
      <c r="K240" s="390"/>
      <c r="L240" s="390"/>
      <c r="M240" s="390"/>
      <c r="N240" s="390"/>
      <c r="O240" s="390"/>
      <c r="P240" s="390"/>
      <c r="Q240" s="390"/>
      <c r="R240" s="13"/>
      <c r="S240" s="13"/>
      <c r="T240" s="13"/>
      <c r="U240" s="13"/>
      <c r="V240" s="13"/>
    </row>
    <row r="241" spans="2:22">
      <c r="B241"/>
      <c r="C241"/>
      <c r="D241" s="390"/>
      <c r="E241" s="390"/>
      <c r="F241" s="390"/>
      <c r="G241" s="390"/>
      <c r="H241" s="390"/>
      <c r="I241" s="390"/>
      <c r="J241" s="390"/>
      <c r="K241" s="390"/>
      <c r="L241" s="390"/>
      <c r="M241" s="390"/>
      <c r="N241" s="390"/>
      <c r="O241" s="390"/>
      <c r="P241" s="390"/>
      <c r="Q241" s="390"/>
      <c r="R241" s="13"/>
      <c r="S241" s="13"/>
      <c r="T241" s="13"/>
      <c r="U241" s="13"/>
      <c r="V241" s="13"/>
    </row>
    <row r="242" spans="2:22">
      <c r="B242"/>
      <c r="C242"/>
      <c r="D242" s="390"/>
      <c r="E242" s="390"/>
      <c r="F242" s="390"/>
      <c r="G242" s="390"/>
      <c r="H242" s="390"/>
      <c r="I242" s="390"/>
      <c r="J242" s="390"/>
      <c r="K242" s="390"/>
      <c r="L242" s="390"/>
      <c r="M242" s="390"/>
      <c r="N242" s="390"/>
      <c r="O242" s="390"/>
      <c r="P242" s="390"/>
      <c r="Q242" s="390"/>
      <c r="R242" s="13"/>
      <c r="S242" s="13"/>
      <c r="T242" s="13"/>
      <c r="U242" s="13"/>
      <c r="V242" s="13"/>
    </row>
    <row r="243" spans="2:22">
      <c r="B243" s="390"/>
      <c r="C243" s="390"/>
      <c r="D243" s="390"/>
      <c r="E243" s="390"/>
      <c r="F243" s="390"/>
      <c r="G243" s="390"/>
      <c r="H243" s="390"/>
      <c r="I243" s="390"/>
      <c r="J243" s="390"/>
      <c r="K243" s="390"/>
      <c r="L243" s="390"/>
      <c r="M243" s="390"/>
      <c r="N243" s="390"/>
      <c r="O243" s="390"/>
      <c r="P243" s="390"/>
      <c r="Q243" s="390"/>
      <c r="R243" s="13"/>
      <c r="S243" s="13"/>
      <c r="T243" s="13"/>
      <c r="U243" s="13"/>
      <c r="V243" s="13"/>
    </row>
    <row r="244" spans="2:22">
      <c r="B244" s="390"/>
      <c r="C244" s="390"/>
      <c r="D244" s="390"/>
      <c r="E244" s="390"/>
      <c r="F244" s="390"/>
      <c r="G244" s="390"/>
      <c r="H244" s="390"/>
      <c r="I244" s="390"/>
      <c r="J244" s="390"/>
      <c r="K244" s="390"/>
      <c r="L244" s="390"/>
      <c r="M244" s="390"/>
      <c r="N244" s="390"/>
      <c r="O244" s="390"/>
      <c r="P244" s="390"/>
      <c r="Q244" s="390"/>
      <c r="R244" s="13"/>
      <c r="S244" s="13"/>
      <c r="T244" s="13"/>
      <c r="U244" s="13"/>
      <c r="V244" s="13"/>
    </row>
    <row r="245" spans="2:22">
      <c r="B245" s="390"/>
      <c r="C245" s="390"/>
      <c r="D245" s="390"/>
      <c r="E245" s="390"/>
      <c r="F245" s="390"/>
      <c r="G245" s="390"/>
      <c r="H245" s="390"/>
      <c r="I245" s="390"/>
      <c r="J245" s="390"/>
      <c r="K245" s="390"/>
      <c r="L245" s="390"/>
      <c r="M245" s="390"/>
      <c r="N245" s="390"/>
      <c r="O245" s="390"/>
      <c r="P245" s="390"/>
      <c r="Q245" s="390"/>
      <c r="R245" s="13"/>
      <c r="S245" s="13"/>
      <c r="T245" s="13"/>
      <c r="U245" s="13"/>
      <c r="V245" s="13"/>
    </row>
    <row r="246" spans="2:22">
      <c r="B246" s="390"/>
      <c r="C246" s="390"/>
      <c r="D246" s="390"/>
      <c r="E246" s="390"/>
      <c r="F246" s="390"/>
      <c r="G246" s="390"/>
      <c r="H246" s="390"/>
      <c r="I246" s="390"/>
      <c r="J246" s="390"/>
      <c r="K246" s="390"/>
      <c r="L246" s="390"/>
      <c r="M246" s="390"/>
      <c r="N246" s="390"/>
      <c r="O246" s="390"/>
      <c r="P246" s="390"/>
      <c r="Q246" s="390"/>
      <c r="R246" s="13"/>
      <c r="S246" s="13"/>
      <c r="T246" s="13"/>
      <c r="U246" s="13"/>
      <c r="V246" s="13"/>
    </row>
    <row r="247" spans="2:22">
      <c r="B247" s="390"/>
      <c r="C247" s="390"/>
      <c r="D247" s="390"/>
      <c r="E247" s="390"/>
      <c r="F247" s="390"/>
      <c r="G247" s="390"/>
      <c r="H247" s="390"/>
      <c r="I247" s="390"/>
      <c r="J247" s="390"/>
      <c r="K247" s="390"/>
      <c r="L247" s="390"/>
      <c r="M247" s="390"/>
      <c r="N247" s="390"/>
      <c r="O247" s="390"/>
      <c r="P247" s="390"/>
      <c r="Q247" s="390"/>
      <c r="R247" s="13"/>
      <c r="S247" s="13"/>
      <c r="T247" s="13"/>
      <c r="U247" s="13"/>
      <c r="V247" s="13"/>
    </row>
    <row r="248" spans="2:22">
      <c r="B248" s="390"/>
      <c r="C248" s="390"/>
      <c r="D248" s="390"/>
      <c r="E248" s="390"/>
      <c r="F248" s="390"/>
      <c r="G248" s="390"/>
      <c r="H248" s="390"/>
      <c r="I248" s="390"/>
      <c r="J248" s="390"/>
      <c r="K248" s="390"/>
      <c r="L248" s="390"/>
      <c r="M248" s="390"/>
      <c r="N248" s="390"/>
      <c r="O248" s="390"/>
      <c r="P248" s="390"/>
      <c r="Q248" s="390"/>
      <c r="R248" s="13"/>
      <c r="S248" s="13"/>
      <c r="T248" s="13"/>
      <c r="U248" s="13"/>
      <c r="V248" s="13"/>
    </row>
    <row r="249" spans="2:22">
      <c r="B249" s="390"/>
      <c r="C249" s="390"/>
      <c r="D249" s="390"/>
      <c r="E249" s="390"/>
      <c r="F249" s="390"/>
      <c r="G249" s="390"/>
      <c r="H249" s="390"/>
      <c r="I249" s="390"/>
      <c r="J249" s="390"/>
      <c r="K249" s="390"/>
      <c r="L249" s="390"/>
      <c r="M249" s="390"/>
      <c r="N249" s="390"/>
      <c r="O249" s="390"/>
      <c r="P249" s="390"/>
      <c r="Q249" s="390"/>
      <c r="R249" s="13"/>
      <c r="S249" s="13"/>
      <c r="T249" s="13"/>
      <c r="U249" s="13"/>
      <c r="V249" s="13"/>
    </row>
    <row r="250" spans="2:22">
      <c r="B250" s="390"/>
      <c r="C250" s="390"/>
      <c r="D250" s="390"/>
      <c r="E250" s="390"/>
      <c r="F250" s="390"/>
      <c r="G250" s="390"/>
      <c r="H250" s="390"/>
      <c r="I250" s="390"/>
      <c r="J250" s="390"/>
      <c r="K250" s="390"/>
      <c r="L250" s="390"/>
      <c r="M250" s="390"/>
      <c r="N250" s="390"/>
      <c r="O250" s="390"/>
      <c r="P250" s="390"/>
      <c r="Q250" s="390"/>
      <c r="R250" s="13"/>
      <c r="S250" s="13"/>
      <c r="T250" s="13"/>
      <c r="U250" s="13"/>
      <c r="V250" s="13"/>
    </row>
    <row r="251" spans="2:22">
      <c r="B251" s="390"/>
      <c r="C251" s="390"/>
      <c r="D251" s="390"/>
      <c r="E251" s="390"/>
      <c r="F251" s="390"/>
      <c r="G251" s="390"/>
      <c r="H251" s="390"/>
      <c r="I251" s="390"/>
      <c r="J251" s="390"/>
      <c r="K251" s="390"/>
      <c r="L251" s="390"/>
      <c r="M251" s="390"/>
      <c r="N251" s="390"/>
      <c r="O251" s="390"/>
      <c r="P251" s="390"/>
      <c r="Q251" s="390"/>
      <c r="R251" s="13"/>
      <c r="S251" s="13"/>
      <c r="T251" s="13"/>
      <c r="U251" s="13"/>
      <c r="V251" s="13"/>
    </row>
    <row r="252" spans="2:22">
      <c r="B252" s="13"/>
      <c r="C252" s="13"/>
      <c r="D252" s="13"/>
      <c r="E252" s="13"/>
      <c r="F252" s="13"/>
      <c r="G252" s="13"/>
      <c r="H252" s="13"/>
      <c r="I252" s="13"/>
      <c r="J252" s="13"/>
      <c r="K252" s="13"/>
      <c r="L252" s="13"/>
      <c r="M252" s="13"/>
      <c r="N252" s="13"/>
      <c r="O252" s="13"/>
      <c r="P252" s="13"/>
      <c r="Q252" s="13"/>
      <c r="R252" s="13"/>
      <c r="S252" s="13"/>
      <c r="T252" s="13"/>
      <c r="U252" s="13"/>
      <c r="V252" s="13"/>
    </row>
    <row r="253" spans="2:22">
      <c r="B253" s="13"/>
      <c r="C253" s="13"/>
      <c r="D253" s="13"/>
      <c r="E253" s="13"/>
      <c r="F253" s="13"/>
      <c r="G253" s="13"/>
      <c r="H253" s="13"/>
      <c r="I253" s="13"/>
      <c r="J253" s="13"/>
      <c r="K253" s="13"/>
      <c r="L253" s="13"/>
      <c r="M253" s="13"/>
      <c r="N253" s="13"/>
      <c r="O253" s="13"/>
      <c r="P253" s="13"/>
      <c r="Q253" s="13"/>
      <c r="R253" s="13"/>
      <c r="S253" s="13"/>
      <c r="T253" s="13"/>
      <c r="U253" s="13"/>
      <c r="V253" s="13"/>
    </row>
    <row r="254" spans="2:22">
      <c r="B254" s="13"/>
      <c r="C254" s="13"/>
      <c r="D254" s="13"/>
      <c r="E254" s="13"/>
      <c r="F254" s="13"/>
      <c r="G254" s="13"/>
      <c r="H254" s="13"/>
      <c r="I254" s="13"/>
      <c r="J254" s="13"/>
      <c r="K254" s="13"/>
      <c r="L254" s="13"/>
      <c r="M254" s="13"/>
      <c r="N254" s="13"/>
      <c r="O254" s="13"/>
      <c r="P254" s="13"/>
      <c r="Q254" s="13"/>
      <c r="R254" s="13"/>
      <c r="S254" s="13"/>
      <c r="T254" s="13"/>
      <c r="U254" s="13"/>
      <c r="V254" s="13"/>
    </row>
    <row r="255" spans="2:22">
      <c r="B255" s="13"/>
      <c r="C255" s="13"/>
      <c r="D255" s="13"/>
      <c r="E255" s="13"/>
      <c r="F255" s="13"/>
      <c r="G255" s="13"/>
      <c r="H255" s="13"/>
      <c r="I255" s="13"/>
      <c r="J255" s="13"/>
      <c r="K255" s="13"/>
      <c r="L255" s="13"/>
      <c r="M255" s="13"/>
      <c r="N255" s="13"/>
      <c r="O255" s="13"/>
      <c r="P255" s="13"/>
      <c r="Q255" s="13"/>
      <c r="R255" s="13"/>
      <c r="S255" s="13"/>
      <c r="T255" s="13"/>
      <c r="U255" s="13"/>
      <c r="V255" s="13"/>
    </row>
    <row r="256" spans="2:22">
      <c r="B256" s="13"/>
      <c r="C256" s="13"/>
      <c r="D256" s="13"/>
      <c r="E256" s="13"/>
      <c r="F256" s="13"/>
      <c r="G256" s="13"/>
      <c r="H256" s="13"/>
      <c r="I256" s="13"/>
      <c r="J256" s="13"/>
      <c r="K256" s="13"/>
      <c r="L256" s="13"/>
      <c r="M256" s="13"/>
      <c r="N256" s="13"/>
      <c r="O256" s="13"/>
      <c r="P256" s="13"/>
      <c r="Q256" s="13"/>
      <c r="R256" s="13"/>
      <c r="S256" s="13"/>
      <c r="T256" s="13"/>
      <c r="U256" s="13"/>
      <c r="V256" s="13"/>
    </row>
  </sheetData>
  <mergeCells count="113">
    <mergeCell ref="C223:I223"/>
    <mergeCell ref="C224:I224"/>
    <mergeCell ref="C225:I225"/>
    <mergeCell ref="B191:Q191"/>
    <mergeCell ref="C213:Q213"/>
    <mergeCell ref="C214:Q214"/>
    <mergeCell ref="C181:E181"/>
    <mergeCell ref="F181:H181"/>
    <mergeCell ref="I181:K181"/>
    <mergeCell ref="L181:N181"/>
    <mergeCell ref="O181:Q181"/>
    <mergeCell ref="B107:B108"/>
    <mergeCell ref="B147:Q147"/>
    <mergeCell ref="B148:B149"/>
    <mergeCell ref="I107:K107"/>
    <mergeCell ref="L107:N107"/>
    <mergeCell ref="O107:Q107"/>
    <mergeCell ref="B219:I219"/>
    <mergeCell ref="C155:Q155"/>
    <mergeCell ref="B157:Q157"/>
    <mergeCell ref="B158:B159"/>
    <mergeCell ref="F158:H158"/>
    <mergeCell ref="C154:Q154"/>
    <mergeCell ref="B181:B182"/>
    <mergeCell ref="I158:K158"/>
    <mergeCell ref="L158:N158"/>
    <mergeCell ref="O158:Q158"/>
    <mergeCell ref="C165:Q165"/>
    <mergeCell ref="C166:Q166"/>
    <mergeCell ref="C167:Q167"/>
    <mergeCell ref="C175:I175"/>
    <mergeCell ref="C174:I174"/>
    <mergeCell ref="C215:Q215"/>
    <mergeCell ref="C176:I176"/>
    <mergeCell ref="F148:H148"/>
    <mergeCell ref="B94:B95"/>
    <mergeCell ref="I77:J78"/>
    <mergeCell ref="O77:P78"/>
    <mergeCell ref="B98:Q98"/>
    <mergeCell ref="L77:M78"/>
    <mergeCell ref="B76:Q76"/>
    <mergeCell ref="B73:Q73"/>
    <mergeCell ref="B70:Q70"/>
    <mergeCell ref="C102:Q102"/>
    <mergeCell ref="B91:Q91"/>
    <mergeCell ref="C80:Q80"/>
    <mergeCell ref="C81:Q81"/>
    <mergeCell ref="C82:Q82"/>
    <mergeCell ref="C77:D78"/>
    <mergeCell ref="F77:G78"/>
    <mergeCell ref="I148:K148"/>
    <mergeCell ref="L148:N148"/>
    <mergeCell ref="O148:Q148"/>
    <mergeCell ref="B180:Q180"/>
    <mergeCell ref="B178:Q178"/>
    <mergeCell ref="B183:Q183"/>
    <mergeCell ref="B3:Q3"/>
    <mergeCell ref="C40:D45"/>
    <mergeCell ref="F40:G45"/>
    <mergeCell ref="I40:J45"/>
    <mergeCell ref="L40:M45"/>
    <mergeCell ref="O40:P45"/>
    <mergeCell ref="B39:Q39"/>
    <mergeCell ref="B32:Q32"/>
    <mergeCell ref="B25:Q25"/>
    <mergeCell ref="B18:Q18"/>
    <mergeCell ref="B11:Q11"/>
    <mergeCell ref="C6:E6"/>
    <mergeCell ref="F6:H6"/>
    <mergeCell ref="I6:K6"/>
    <mergeCell ref="L6:N6"/>
    <mergeCell ref="O6:Q6"/>
    <mergeCell ref="B5:Q5"/>
    <mergeCell ref="C62:E62"/>
    <mergeCell ref="F62:H62"/>
    <mergeCell ref="I62:K62"/>
    <mergeCell ref="B6:B7"/>
    <mergeCell ref="L62:N62"/>
    <mergeCell ref="O62:Q62"/>
    <mergeCell ref="B59:Q59"/>
    <mergeCell ref="B61:Q61"/>
    <mergeCell ref="C47:Q47"/>
    <mergeCell ref="C48:Q48"/>
    <mergeCell ref="C49:Q49"/>
    <mergeCell ref="B51:G51"/>
    <mergeCell ref="C55:G55"/>
    <mergeCell ref="C56:G56"/>
    <mergeCell ref="B62:B63"/>
    <mergeCell ref="C57:G57"/>
    <mergeCell ref="B67:Q67"/>
    <mergeCell ref="B64:Q64"/>
    <mergeCell ref="C153:Q153"/>
    <mergeCell ref="B217:I217"/>
    <mergeCell ref="B106:Q106"/>
    <mergeCell ref="B122:Q122"/>
    <mergeCell ref="B109:Q109"/>
    <mergeCell ref="B124:Q124"/>
    <mergeCell ref="B129:Q129"/>
    <mergeCell ref="C103:Q103"/>
    <mergeCell ref="C104:Q104"/>
    <mergeCell ref="C107:E107"/>
    <mergeCell ref="F107:H107"/>
    <mergeCell ref="C143:Q143"/>
    <mergeCell ref="C144:Q144"/>
    <mergeCell ref="C145:Q145"/>
    <mergeCell ref="C94:E94"/>
    <mergeCell ref="F94:H94"/>
    <mergeCell ref="I94:K94"/>
    <mergeCell ref="L94:N94"/>
    <mergeCell ref="O94:Q94"/>
    <mergeCell ref="B93:Q93"/>
    <mergeCell ref="C148:E148"/>
    <mergeCell ref="C158:E158"/>
  </mergeCells>
  <hyperlinks>
    <hyperlink ref="A1" location="'0_Content '!A1" display="Back to content" xr:uid="{D7E05530-8C4F-447F-88AA-FB819BA1CA26}"/>
    <hyperlink ref="A2" location="'0.1_Index'!A1" display="Index" xr:uid="{D0FAECF9-F5D3-4FF3-AAC6-83A24A987B02}"/>
  </hyperlinks>
  <pageMargins left="0.7" right="0.7" top="0.75" bottom="0.75" header="0.3" footer="0.3"/>
  <pageSetup paperSize="8" orientation="portrait" r:id="rId1"/>
  <headerFooter>
    <oddHeader>&amp;C&amp;"Calibri"&amp;10&amp;K0078D7Classification:  Restricted to ProCreditGroup&amp;1#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A9E74-28DC-42CF-A193-A3834A159011}">
  <sheetPr>
    <tabColor rgb="FF004F95"/>
  </sheetPr>
  <dimension ref="A1:AA23"/>
  <sheetViews>
    <sheetView showGridLines="0" zoomScale="71" zoomScaleNormal="71" workbookViewId="0">
      <selection activeCell="E50" sqref="E50"/>
    </sheetView>
  </sheetViews>
  <sheetFormatPr defaultColWidth="8.42578125" defaultRowHeight="14.45"/>
  <cols>
    <col min="1" max="1" width="17" bestFit="1" customWidth="1"/>
    <col min="2" max="2" width="57.42578125" style="8" customWidth="1"/>
    <col min="3" max="22" width="11.42578125" style="8" customWidth="1"/>
    <col min="23" max="23" width="10.7109375" customWidth="1"/>
  </cols>
  <sheetData>
    <row r="1" spans="1:27">
      <c r="A1" s="104" t="s">
        <v>20</v>
      </c>
      <c r="B1" s="390"/>
      <c r="C1" s="390"/>
      <c r="D1" s="390"/>
      <c r="E1" s="390"/>
      <c r="F1" s="390"/>
      <c r="G1" s="390"/>
      <c r="H1" s="390"/>
      <c r="I1" s="390"/>
      <c r="J1" s="390"/>
      <c r="K1" s="390"/>
      <c r="L1" s="390"/>
      <c r="M1" s="390"/>
      <c r="N1" s="390"/>
      <c r="O1" s="390"/>
      <c r="P1" s="390"/>
      <c r="Q1" s="390"/>
      <c r="R1" s="390"/>
      <c r="S1" s="390"/>
      <c r="T1" s="390"/>
      <c r="U1" s="390"/>
      <c r="V1" s="390"/>
    </row>
    <row r="2" spans="1:27">
      <c r="A2" s="104" t="s">
        <v>443</v>
      </c>
      <c r="B2" s="390"/>
      <c r="C2" s="390"/>
      <c r="D2" s="390"/>
      <c r="E2" s="390"/>
      <c r="F2" s="390"/>
      <c r="G2" s="390"/>
      <c r="H2" s="390"/>
      <c r="I2" s="390"/>
      <c r="J2" s="390"/>
      <c r="K2" s="390"/>
      <c r="L2" s="390"/>
      <c r="M2" s="390"/>
      <c r="N2" s="390"/>
      <c r="O2" s="390"/>
      <c r="P2" s="390"/>
      <c r="Q2" s="390"/>
      <c r="R2" s="390"/>
      <c r="S2" s="390"/>
      <c r="T2" s="390"/>
      <c r="U2" s="390"/>
      <c r="V2" s="390"/>
    </row>
    <row r="3" spans="1:27">
      <c r="B3" s="515" t="s">
        <v>352</v>
      </c>
      <c r="C3" s="516"/>
      <c r="D3" s="516"/>
      <c r="E3" s="516"/>
      <c r="F3" s="516"/>
      <c r="G3" s="516"/>
      <c r="H3" s="516"/>
      <c r="I3" s="516"/>
      <c r="J3" s="516"/>
      <c r="K3" s="516"/>
      <c r="L3" s="516"/>
      <c r="M3" s="516"/>
      <c r="N3" s="516"/>
      <c r="O3" s="516"/>
      <c r="P3" s="516"/>
      <c r="Q3" s="517"/>
      <c r="R3" s="390"/>
      <c r="S3" s="390"/>
      <c r="T3" s="390"/>
      <c r="U3" s="390"/>
      <c r="V3" s="390"/>
    </row>
    <row r="4" spans="1:27" ht="21" customHeight="1">
      <c r="B4" s="508" t="s">
        <v>27</v>
      </c>
      <c r="C4" s="480" t="s">
        <v>445</v>
      </c>
      <c r="D4" s="485"/>
      <c r="E4" s="485"/>
      <c r="F4" s="485" t="s">
        <v>446</v>
      </c>
      <c r="G4" s="485"/>
      <c r="H4" s="485"/>
      <c r="I4" s="485" t="s">
        <v>447</v>
      </c>
      <c r="J4" s="485"/>
      <c r="K4" s="485"/>
      <c r="L4" s="485" t="s">
        <v>448</v>
      </c>
      <c r="M4" s="485"/>
      <c r="N4" s="525"/>
      <c r="O4" s="480" t="s">
        <v>213</v>
      </c>
      <c r="P4" s="485"/>
      <c r="Q4" s="485"/>
      <c r="R4" s="390"/>
      <c r="S4" s="390"/>
      <c r="T4" s="390"/>
      <c r="U4" s="390"/>
      <c r="V4" s="390"/>
    </row>
    <row r="5" spans="1:27">
      <c r="B5" s="508"/>
      <c r="C5" s="49">
        <v>2020</v>
      </c>
      <c r="D5" s="49" t="s">
        <v>748</v>
      </c>
      <c r="E5" s="50" t="s">
        <v>749</v>
      </c>
      <c r="F5" s="49">
        <v>2020</v>
      </c>
      <c r="G5" s="49" t="s">
        <v>748</v>
      </c>
      <c r="H5" s="50" t="s">
        <v>749</v>
      </c>
      <c r="I5" s="49">
        <v>2020</v>
      </c>
      <c r="J5" s="49" t="s">
        <v>748</v>
      </c>
      <c r="K5" s="50" t="s">
        <v>749</v>
      </c>
      <c r="L5" s="49">
        <v>2020</v>
      </c>
      <c r="M5" s="49" t="s">
        <v>748</v>
      </c>
      <c r="N5" s="50" t="s">
        <v>749</v>
      </c>
      <c r="O5" s="49">
        <v>2020</v>
      </c>
      <c r="P5" s="49" t="s">
        <v>748</v>
      </c>
      <c r="Q5" s="50" t="s">
        <v>749</v>
      </c>
      <c r="R5" s="390"/>
      <c r="S5" s="390"/>
      <c r="T5" s="390"/>
      <c r="U5" s="390"/>
      <c r="V5" s="390"/>
    </row>
    <row r="6" spans="1:27">
      <c r="B6" s="76" t="s">
        <v>353</v>
      </c>
      <c r="C6" s="56">
        <v>340</v>
      </c>
      <c r="D6" s="56">
        <v>319</v>
      </c>
      <c r="E6" s="56">
        <v>482</v>
      </c>
      <c r="F6" s="56">
        <v>96</v>
      </c>
      <c r="G6" s="56">
        <v>116</v>
      </c>
      <c r="H6" s="56">
        <v>152</v>
      </c>
      <c r="I6" s="56">
        <v>45</v>
      </c>
      <c r="J6" s="56">
        <v>77</v>
      </c>
      <c r="K6" s="56">
        <v>69</v>
      </c>
      <c r="L6" s="56">
        <v>161</v>
      </c>
      <c r="M6" s="56">
        <v>173</v>
      </c>
      <c r="N6" s="56">
        <v>213</v>
      </c>
      <c r="O6" s="56">
        <v>642</v>
      </c>
      <c r="P6" s="56">
        <v>696</v>
      </c>
      <c r="Q6" s="56">
        <v>916</v>
      </c>
      <c r="R6" s="390"/>
      <c r="S6" s="390"/>
      <c r="T6" s="390"/>
      <c r="U6" s="390"/>
      <c r="V6" s="390"/>
      <c r="W6" s="390"/>
      <c r="X6" s="390"/>
      <c r="Y6" s="390"/>
      <c r="Z6" s="390"/>
      <c r="AA6" s="390"/>
    </row>
    <row r="7" spans="1:27">
      <c r="B7" s="76" t="s">
        <v>354</v>
      </c>
      <c r="C7" s="74">
        <v>0.4</v>
      </c>
      <c r="D7" s="74">
        <v>0.3654066437571592</v>
      </c>
      <c r="E7" s="74">
        <v>0.377</v>
      </c>
      <c r="F7" s="74">
        <v>0.23799999999999999</v>
      </c>
      <c r="G7" s="74">
        <v>0.31521739130434784</v>
      </c>
      <c r="H7" s="74">
        <v>0.29599999999999999</v>
      </c>
      <c r="I7" s="74">
        <v>0.36299999999999999</v>
      </c>
      <c r="J7" s="74">
        <v>0.49677419354838709</v>
      </c>
      <c r="K7" s="74">
        <v>0.47899999999999998</v>
      </c>
      <c r="L7" s="74">
        <v>0.48799999999999999</v>
      </c>
      <c r="M7" s="74">
        <v>0.52</v>
      </c>
      <c r="N7" s="74">
        <v>0.47899999999999998</v>
      </c>
      <c r="O7" s="74">
        <v>0.376</v>
      </c>
      <c r="P7" s="74">
        <v>0.40069084628670121</v>
      </c>
      <c r="Q7" s="74">
        <v>0.38500000000000001</v>
      </c>
      <c r="R7" s="390"/>
      <c r="S7" s="390"/>
      <c r="T7" s="390"/>
      <c r="U7" s="390"/>
      <c r="V7" s="390"/>
      <c r="W7" s="390"/>
      <c r="X7" s="390"/>
      <c r="Y7" s="390"/>
      <c r="Z7" s="390"/>
      <c r="AA7" s="390"/>
    </row>
    <row r="8" spans="1:27">
      <c r="B8" s="76" t="s">
        <v>355</v>
      </c>
      <c r="C8" s="59" t="s">
        <v>508</v>
      </c>
      <c r="D8" s="74">
        <v>0.6435816621553917</v>
      </c>
      <c r="E8" s="74">
        <v>0.32100000000000001</v>
      </c>
      <c r="F8" s="59" t="s">
        <v>508</v>
      </c>
      <c r="G8" s="74">
        <v>0.24251089633371478</v>
      </c>
      <c r="H8" s="74">
        <v>0.19600000000000001</v>
      </c>
      <c r="I8" s="59" t="s">
        <v>508</v>
      </c>
      <c r="J8" s="74">
        <v>0.64748030844838167</v>
      </c>
      <c r="K8" s="74">
        <v>0.66100000000000003</v>
      </c>
      <c r="L8" s="59" t="s">
        <v>508</v>
      </c>
      <c r="M8" s="74">
        <v>0.77</v>
      </c>
      <c r="N8" s="74">
        <v>0.97699999999999998</v>
      </c>
      <c r="O8" s="59" t="s">
        <v>508</v>
      </c>
      <c r="P8" s="74">
        <v>0.57435725176446284</v>
      </c>
      <c r="Q8" s="74">
        <v>0.73799999999999999</v>
      </c>
      <c r="R8" s="390"/>
      <c r="S8" s="390"/>
      <c r="T8" s="390"/>
      <c r="U8" s="390"/>
      <c r="V8" s="390"/>
      <c r="W8" s="390"/>
      <c r="X8" s="390"/>
      <c r="Y8" s="390"/>
      <c r="Z8" s="390"/>
      <c r="AA8" s="390"/>
    </row>
    <row r="9" spans="1:27">
      <c r="B9" s="16"/>
      <c r="C9" s="16"/>
      <c r="D9" s="13"/>
      <c r="E9" s="13"/>
      <c r="F9" s="13"/>
      <c r="G9" s="13"/>
      <c r="H9" s="13"/>
      <c r="I9" s="13"/>
      <c r="J9" s="13"/>
      <c r="K9" s="13"/>
      <c r="L9" s="13"/>
      <c r="M9" s="13"/>
      <c r="N9" s="13"/>
      <c r="O9" s="13"/>
      <c r="P9" s="13"/>
      <c r="Q9" s="13"/>
      <c r="R9" s="13"/>
      <c r="S9" s="390"/>
      <c r="T9" s="13"/>
      <c r="U9" s="13"/>
      <c r="V9" s="13"/>
    </row>
    <row r="10" spans="1:27">
      <c r="B10" s="111" t="s">
        <v>516</v>
      </c>
      <c r="C10" s="548" t="s">
        <v>530</v>
      </c>
      <c r="D10" s="548"/>
      <c r="E10" s="548"/>
      <c r="F10" s="548"/>
      <c r="G10" s="548"/>
      <c r="H10" s="548"/>
      <c r="I10" s="548"/>
      <c r="J10" s="548"/>
      <c r="K10" s="548"/>
      <c r="L10" s="548"/>
      <c r="M10" s="548"/>
      <c r="N10" s="548"/>
      <c r="O10" s="548"/>
      <c r="P10" s="548"/>
      <c r="Q10" s="548"/>
      <c r="R10" s="390"/>
      <c r="S10" s="390"/>
      <c r="T10" s="390"/>
      <c r="U10" s="390"/>
      <c r="V10" s="390"/>
    </row>
    <row r="11" spans="1:27">
      <c r="B11" s="111" t="s">
        <v>518</v>
      </c>
      <c r="C11" s="548" t="s">
        <v>475</v>
      </c>
      <c r="D11" s="548"/>
      <c r="E11" s="548"/>
      <c r="F11" s="548"/>
      <c r="G11" s="548"/>
      <c r="H11" s="548"/>
      <c r="I11" s="548"/>
      <c r="J11" s="548"/>
      <c r="K11" s="548"/>
      <c r="L11" s="548"/>
      <c r="M11" s="548"/>
      <c r="N11" s="548"/>
      <c r="O11" s="548"/>
      <c r="P11" s="548"/>
      <c r="Q11" s="548"/>
      <c r="R11" s="390"/>
      <c r="S11" s="390"/>
      <c r="T11" s="390"/>
      <c r="U11" s="390"/>
      <c r="V11" s="390"/>
    </row>
    <row r="12" spans="1:27">
      <c r="B12" s="111" t="s">
        <v>520</v>
      </c>
      <c r="C12" s="548" t="s">
        <v>750</v>
      </c>
      <c r="D12" s="548"/>
      <c r="E12" s="548"/>
      <c r="F12" s="548"/>
      <c r="G12" s="548"/>
      <c r="H12" s="548"/>
      <c r="I12" s="548"/>
      <c r="J12" s="548"/>
      <c r="K12" s="548"/>
      <c r="L12" s="548"/>
      <c r="M12" s="548"/>
      <c r="N12" s="548"/>
      <c r="O12" s="548"/>
      <c r="P12" s="548"/>
      <c r="Q12" s="548"/>
      <c r="R12" s="390"/>
      <c r="S12" s="390"/>
      <c r="T12" s="390"/>
      <c r="U12" s="390"/>
      <c r="V12" s="390"/>
    </row>
    <row r="14" spans="1:27">
      <c r="B14" s="515" t="s">
        <v>751</v>
      </c>
      <c r="C14" s="516"/>
      <c r="D14" s="516"/>
      <c r="E14" s="516"/>
      <c r="F14" s="516"/>
      <c r="G14" s="516"/>
      <c r="H14" s="516"/>
      <c r="I14" s="516"/>
      <c r="J14" s="516"/>
      <c r="K14" s="516"/>
      <c r="L14" s="516"/>
      <c r="M14" s="516"/>
      <c r="N14" s="516"/>
      <c r="O14" s="516"/>
      <c r="P14" s="516"/>
      <c r="Q14" s="516"/>
      <c r="R14" s="390"/>
      <c r="S14" s="390"/>
      <c r="T14" s="390"/>
      <c r="U14" s="390"/>
      <c r="V14" s="390"/>
    </row>
    <row r="15" spans="1:27" ht="21" customHeight="1">
      <c r="B15" s="508" t="s">
        <v>27</v>
      </c>
      <c r="C15" s="480" t="s">
        <v>445</v>
      </c>
      <c r="D15" s="485"/>
      <c r="E15" s="485"/>
      <c r="F15" s="485" t="s">
        <v>446</v>
      </c>
      <c r="G15" s="485"/>
      <c r="H15" s="485"/>
      <c r="I15" s="485" t="s">
        <v>447</v>
      </c>
      <c r="J15" s="485"/>
      <c r="K15" s="485"/>
      <c r="L15" s="485" t="s">
        <v>448</v>
      </c>
      <c r="M15" s="485"/>
      <c r="N15" s="525"/>
      <c r="O15" s="480" t="s">
        <v>213</v>
      </c>
      <c r="P15" s="485"/>
      <c r="Q15" s="485"/>
      <c r="R15" s="390"/>
      <c r="S15" s="390"/>
      <c r="T15" s="390"/>
      <c r="U15" s="390"/>
      <c r="V15" s="390"/>
    </row>
    <row r="16" spans="1:27">
      <c r="B16" s="508"/>
      <c r="C16" s="49">
        <v>2020</v>
      </c>
      <c r="D16" s="49" t="s">
        <v>748</v>
      </c>
      <c r="E16" s="50" t="s">
        <v>749</v>
      </c>
      <c r="F16" s="49">
        <v>2020</v>
      </c>
      <c r="G16" s="49" t="s">
        <v>748</v>
      </c>
      <c r="H16" s="50" t="s">
        <v>749</v>
      </c>
      <c r="I16" s="49">
        <v>2020</v>
      </c>
      <c r="J16" s="49" t="s">
        <v>748</v>
      </c>
      <c r="K16" s="50" t="s">
        <v>749</v>
      </c>
      <c r="L16" s="49">
        <v>2020</v>
      </c>
      <c r="M16" s="49" t="s">
        <v>748</v>
      </c>
      <c r="N16" s="50" t="s">
        <v>749</v>
      </c>
      <c r="O16" s="49">
        <v>2020</v>
      </c>
      <c r="P16" s="49" t="s">
        <v>748</v>
      </c>
      <c r="Q16" s="50" t="s">
        <v>749</v>
      </c>
      <c r="R16" s="390"/>
      <c r="S16" s="390"/>
      <c r="T16" s="390"/>
      <c r="U16" s="390"/>
      <c r="V16" s="390"/>
    </row>
    <row r="17" spans="2:27">
      <c r="B17" s="400" t="s">
        <v>752</v>
      </c>
      <c r="C17" s="206"/>
      <c r="D17" s="206"/>
      <c r="E17" s="206"/>
      <c r="F17" s="206"/>
      <c r="G17" s="206"/>
      <c r="H17" s="206"/>
      <c r="I17" s="206"/>
      <c r="J17" s="206"/>
      <c r="K17" s="206"/>
      <c r="L17" s="206"/>
      <c r="M17" s="206"/>
      <c r="N17" s="206"/>
      <c r="O17" s="206"/>
      <c r="P17" s="206"/>
      <c r="Q17" s="207"/>
      <c r="R17" s="390"/>
      <c r="S17" s="390"/>
      <c r="T17" s="390"/>
      <c r="U17" s="390"/>
      <c r="V17" s="390"/>
    </row>
    <row r="18" spans="2:27" ht="15.6">
      <c r="B18" s="445" t="s">
        <v>753</v>
      </c>
      <c r="C18" s="59" t="s">
        <v>508</v>
      </c>
      <c r="D18" s="411">
        <v>0.86435643564356435</v>
      </c>
      <c r="E18" s="411">
        <v>0.85299999999999998</v>
      </c>
      <c r="F18" s="59" t="s">
        <v>508</v>
      </c>
      <c r="G18" s="411">
        <v>0.76907216494845365</v>
      </c>
      <c r="H18" s="411">
        <v>0.79300000000000004</v>
      </c>
      <c r="I18" s="59" t="s">
        <v>508</v>
      </c>
      <c r="J18" s="411">
        <v>0.74879227053140096</v>
      </c>
      <c r="K18" s="411">
        <v>0.76200000000000001</v>
      </c>
      <c r="L18" s="59" t="s">
        <v>508</v>
      </c>
      <c r="M18" s="411">
        <v>0.89</v>
      </c>
      <c r="N18" s="411">
        <v>0.93899999999999995</v>
      </c>
      <c r="O18" s="59" t="s">
        <v>508</v>
      </c>
      <c r="P18" s="411">
        <v>0.83630235917188256</v>
      </c>
      <c r="Q18" s="411">
        <v>0.84699999999999998</v>
      </c>
      <c r="R18" s="390"/>
      <c r="S18" s="390"/>
      <c r="T18" s="390"/>
      <c r="U18" s="390"/>
      <c r="V18" s="390"/>
      <c r="W18" s="390"/>
      <c r="X18" s="390"/>
      <c r="Y18" s="390"/>
      <c r="Z18" s="390"/>
      <c r="AA18" s="390"/>
    </row>
    <row r="19" spans="2:27">
      <c r="B19" s="445" t="s">
        <v>754</v>
      </c>
      <c r="C19" s="59" t="s">
        <v>508</v>
      </c>
      <c r="D19" s="411">
        <v>0.86435643564356435</v>
      </c>
      <c r="E19" s="411">
        <v>0.85299999999999998</v>
      </c>
      <c r="F19" s="59" t="s">
        <v>508</v>
      </c>
      <c r="G19" s="411">
        <v>0.76907216494845365</v>
      </c>
      <c r="H19" s="411">
        <v>0.79300000000000004</v>
      </c>
      <c r="I19" s="59" t="s">
        <v>508</v>
      </c>
      <c r="J19" s="411">
        <v>0.74879227053140096</v>
      </c>
      <c r="K19" s="411">
        <v>0.76200000000000001</v>
      </c>
      <c r="L19" s="59" t="s">
        <v>508</v>
      </c>
      <c r="M19" s="411">
        <v>0.89</v>
      </c>
      <c r="N19" s="411">
        <v>0.93899999999999995</v>
      </c>
      <c r="O19" s="59" t="s">
        <v>508</v>
      </c>
      <c r="P19" s="411">
        <v>0.83630235917188256</v>
      </c>
      <c r="Q19" s="411">
        <v>0.84699999999999998</v>
      </c>
      <c r="R19" s="390"/>
      <c r="S19" s="390"/>
      <c r="T19" s="390"/>
      <c r="U19" s="390"/>
      <c r="V19" s="390"/>
      <c r="W19" s="390"/>
      <c r="X19" s="390"/>
      <c r="Y19" s="390"/>
      <c r="Z19" s="390"/>
      <c r="AA19" s="390"/>
    </row>
    <row r="20" spans="2:27">
      <c r="B20" s="390"/>
      <c r="C20" s="390"/>
      <c r="D20" s="390"/>
      <c r="E20" s="390"/>
      <c r="F20" s="390"/>
      <c r="G20" s="390"/>
      <c r="H20" s="390"/>
      <c r="I20" s="390"/>
      <c r="J20" s="390"/>
      <c r="K20" s="390"/>
      <c r="L20" s="390"/>
      <c r="M20" s="390"/>
      <c r="N20" s="390"/>
      <c r="O20" s="390"/>
      <c r="P20" s="390"/>
      <c r="Q20" s="390"/>
      <c r="R20" s="390"/>
      <c r="S20" s="390"/>
      <c r="T20" s="390"/>
      <c r="U20" s="390"/>
      <c r="V20" s="390"/>
    </row>
    <row r="21" spans="2:27">
      <c r="B21" s="111" t="s">
        <v>516</v>
      </c>
      <c r="C21" s="548" t="s">
        <v>530</v>
      </c>
      <c r="D21" s="548"/>
      <c r="E21" s="548"/>
      <c r="F21" s="548"/>
      <c r="G21" s="548"/>
      <c r="H21" s="548"/>
      <c r="I21" s="548"/>
      <c r="J21" s="548"/>
      <c r="K21" s="548"/>
      <c r="L21" s="548"/>
      <c r="M21" s="548"/>
      <c r="N21" s="548"/>
      <c r="O21" s="548"/>
      <c r="P21" s="548"/>
      <c r="Q21" s="548"/>
      <c r="R21" s="390"/>
      <c r="S21" s="390"/>
      <c r="T21" s="390"/>
      <c r="U21" s="390"/>
      <c r="V21" s="390"/>
    </row>
    <row r="22" spans="2:27">
      <c r="B22" s="111" t="s">
        <v>518</v>
      </c>
      <c r="C22" s="548" t="s">
        <v>475</v>
      </c>
      <c r="D22" s="548"/>
      <c r="E22" s="548"/>
      <c r="F22" s="548"/>
      <c r="G22" s="548"/>
      <c r="H22" s="548"/>
      <c r="I22" s="548"/>
      <c r="J22" s="548"/>
      <c r="K22" s="548"/>
      <c r="L22" s="548"/>
      <c r="M22" s="548"/>
      <c r="N22" s="548"/>
      <c r="O22" s="548"/>
      <c r="P22" s="548"/>
      <c r="Q22" s="548"/>
      <c r="R22" s="390"/>
      <c r="S22" s="390"/>
      <c r="T22" s="390"/>
      <c r="U22" s="390"/>
      <c r="V22" s="390"/>
    </row>
    <row r="23" spans="2:27" ht="15.6">
      <c r="B23" s="111" t="s">
        <v>520</v>
      </c>
      <c r="C23" s="548" t="s">
        <v>755</v>
      </c>
      <c r="D23" s="548"/>
      <c r="E23" s="548"/>
      <c r="F23" s="548"/>
      <c r="G23" s="548"/>
      <c r="H23" s="548"/>
      <c r="I23" s="548"/>
      <c r="J23" s="548"/>
      <c r="K23" s="548"/>
      <c r="L23" s="548"/>
      <c r="M23" s="548"/>
      <c r="N23" s="548"/>
      <c r="O23" s="548"/>
      <c r="P23" s="548"/>
      <c r="Q23" s="548"/>
      <c r="R23" s="390"/>
      <c r="S23" s="390"/>
      <c r="T23" s="390"/>
      <c r="U23" s="390"/>
      <c r="V23" s="390"/>
    </row>
  </sheetData>
  <mergeCells count="20">
    <mergeCell ref="C23:Q23"/>
    <mergeCell ref="L15:N15"/>
    <mergeCell ref="O15:Q15"/>
    <mergeCell ref="B14:Q14"/>
    <mergeCell ref="C21:Q21"/>
    <mergeCell ref="C22:Q22"/>
    <mergeCell ref="B15:B16"/>
    <mergeCell ref="C15:E15"/>
    <mergeCell ref="F15:H15"/>
    <mergeCell ref="I15:K15"/>
    <mergeCell ref="B4:B5"/>
    <mergeCell ref="B3:Q3"/>
    <mergeCell ref="C10:Q10"/>
    <mergeCell ref="C11:Q11"/>
    <mergeCell ref="C12:Q12"/>
    <mergeCell ref="C4:E4"/>
    <mergeCell ref="F4:H4"/>
    <mergeCell ref="I4:K4"/>
    <mergeCell ref="L4:N4"/>
    <mergeCell ref="O4:Q4"/>
  </mergeCells>
  <hyperlinks>
    <hyperlink ref="A1" location="'0_Content '!A1" display="Back to content" xr:uid="{4AF9BE22-8A5B-44B8-87D0-D52D06EECB46}"/>
    <hyperlink ref="A2" location="'0.1_Index'!A1" display="Index" xr:uid="{8362E1C3-D762-4B82-92E9-697055EFC6CC}"/>
    <hyperlink ref="C23:V23" r:id="rId1" location="human" display="1See our Exclusion List. Code of Conduct p. 34." xr:uid="{3E70C56E-E6BD-49BF-8E89-D9CE25BBF95D}"/>
  </hyperlinks>
  <pageMargins left="0.7" right="0.7" top="0.75" bottom="0.75" header="0.3" footer="0.3"/>
  <pageSetup paperSize="9" orientation="portrait" r:id="rId2"/>
  <headerFooter>
    <oddHeader>&amp;C&amp;"Calibri"&amp;10&amp;K0078D7Classification:  Restricted to ProCreditGroup&amp;1#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B035F-424E-46A3-81C5-2DA5F1820280}">
  <sheetPr>
    <tabColor rgb="FF004F95"/>
    <pageSetUpPr fitToPage="1"/>
  </sheetPr>
  <dimension ref="A1:AF58"/>
  <sheetViews>
    <sheetView showGridLines="0" zoomScale="85" zoomScaleNormal="85" workbookViewId="0">
      <selection activeCell="A7" sqref="A7"/>
    </sheetView>
  </sheetViews>
  <sheetFormatPr defaultColWidth="8.7109375" defaultRowHeight="14.45"/>
  <cols>
    <col min="1" max="1" width="17" bestFit="1" customWidth="1"/>
    <col min="2" max="2" width="42.7109375" style="8" customWidth="1"/>
    <col min="3" max="7" width="10.28515625" style="8" customWidth="1"/>
    <col min="8" max="10" width="12.42578125" style="8" customWidth="1"/>
    <col min="11" max="22" width="10.28515625" style="8" customWidth="1"/>
  </cols>
  <sheetData>
    <row r="1" spans="1:32">
      <c r="A1" s="104" t="s">
        <v>20</v>
      </c>
      <c r="B1" s="390"/>
      <c r="C1" s="390"/>
      <c r="D1" s="390"/>
      <c r="E1" s="390"/>
      <c r="F1" s="390"/>
      <c r="G1" s="390"/>
      <c r="H1" s="390"/>
      <c r="I1" s="390"/>
      <c r="J1" s="390"/>
      <c r="K1" s="390"/>
      <c r="L1" s="390"/>
      <c r="M1" s="390"/>
      <c r="N1" s="390"/>
      <c r="O1" s="390"/>
      <c r="P1" s="390"/>
      <c r="Q1" s="390"/>
      <c r="R1" s="390"/>
      <c r="S1" s="390"/>
      <c r="T1" s="390"/>
      <c r="U1" s="390"/>
      <c r="V1" s="390"/>
    </row>
    <row r="2" spans="1:32">
      <c r="A2" s="104" t="s">
        <v>443</v>
      </c>
      <c r="B2" s="390"/>
      <c r="C2" s="390"/>
      <c r="D2" s="390"/>
      <c r="E2" s="390"/>
      <c r="F2" s="390"/>
      <c r="G2" s="390"/>
      <c r="H2" s="390"/>
      <c r="I2" s="390"/>
      <c r="J2" s="390"/>
      <c r="K2" s="390"/>
      <c r="L2" s="390"/>
      <c r="M2" s="390"/>
      <c r="N2" s="390"/>
      <c r="O2" s="390"/>
      <c r="P2" s="390"/>
      <c r="Q2" s="390"/>
      <c r="R2" s="390"/>
      <c r="S2" s="390"/>
      <c r="T2" s="390"/>
      <c r="U2" s="390"/>
      <c r="V2" s="390"/>
    </row>
    <row r="3" spans="1:32">
      <c r="B3" s="108" t="s">
        <v>359</v>
      </c>
      <c r="C3" s="20"/>
      <c r="D3" s="20"/>
      <c r="E3" s="20"/>
      <c r="F3" s="20"/>
      <c r="G3" s="20" t="s">
        <v>756</v>
      </c>
      <c r="H3" s="13"/>
      <c r="I3" s="13"/>
      <c r="J3" s="13"/>
      <c r="K3" s="20"/>
      <c r="L3" s="20"/>
      <c r="M3" s="20"/>
      <c r="N3" s="20"/>
      <c r="O3" s="20"/>
      <c r="P3" s="20"/>
      <c r="Q3" s="20"/>
      <c r="R3" s="20"/>
      <c r="S3" s="20"/>
      <c r="T3" s="13"/>
      <c r="U3" s="13"/>
      <c r="V3" s="13"/>
    </row>
    <row r="4" spans="1:32">
      <c r="B4" s="13"/>
      <c r="C4" s="20"/>
      <c r="D4" s="20"/>
      <c r="E4" s="20"/>
      <c r="F4" s="20"/>
      <c r="G4" s="20"/>
      <c r="H4" s="20"/>
      <c r="I4" s="20"/>
      <c r="J4" s="20"/>
      <c r="K4" s="20"/>
      <c r="L4" s="20"/>
      <c r="M4" s="20"/>
      <c r="N4" s="20"/>
      <c r="O4" s="20"/>
      <c r="P4" s="20"/>
      <c r="Q4" s="20"/>
      <c r="R4" s="20"/>
      <c r="S4" s="20"/>
      <c r="T4" s="13"/>
      <c r="U4" s="13"/>
      <c r="V4" s="13"/>
    </row>
    <row r="5" spans="1:32">
      <c r="B5" s="515" t="s">
        <v>360</v>
      </c>
      <c r="C5" s="516"/>
      <c r="D5" s="516"/>
      <c r="E5" s="516"/>
      <c r="F5" s="516"/>
      <c r="G5" s="516"/>
      <c r="H5" s="516"/>
      <c r="I5" s="516"/>
      <c r="J5" s="516"/>
      <c r="K5" s="516"/>
      <c r="L5" s="516"/>
      <c r="M5" s="516"/>
      <c r="N5" s="516"/>
      <c r="O5" s="516"/>
      <c r="P5" s="516"/>
      <c r="Q5" s="517"/>
      <c r="R5" s="128"/>
      <c r="S5" s="128"/>
      <c r="T5" s="128"/>
      <c r="U5" s="128"/>
      <c r="V5" s="128"/>
    </row>
    <row r="6" spans="1:32">
      <c r="B6" s="508" t="s">
        <v>27</v>
      </c>
      <c r="C6" s="480" t="s">
        <v>445</v>
      </c>
      <c r="D6" s="485"/>
      <c r="E6" s="485"/>
      <c r="F6" s="485" t="s">
        <v>446</v>
      </c>
      <c r="G6" s="485"/>
      <c r="H6" s="485"/>
      <c r="I6" s="485" t="s">
        <v>447</v>
      </c>
      <c r="J6" s="485"/>
      <c r="K6" s="485"/>
      <c r="L6" s="485" t="s">
        <v>448</v>
      </c>
      <c r="M6" s="485"/>
      <c r="N6" s="525"/>
      <c r="O6" s="480" t="s">
        <v>213</v>
      </c>
      <c r="P6" s="485"/>
      <c r="Q6" s="485"/>
      <c r="R6" s="128"/>
      <c r="S6" s="128"/>
      <c r="T6" s="128"/>
      <c r="U6" s="128"/>
      <c r="V6" s="128"/>
    </row>
    <row r="7" spans="1:32">
      <c r="B7" s="508"/>
      <c r="C7" s="49" t="s">
        <v>523</v>
      </c>
      <c r="D7" s="49" t="s">
        <v>524</v>
      </c>
      <c r="E7" s="50" t="s">
        <v>525</v>
      </c>
      <c r="F7" s="49" t="s">
        <v>523</v>
      </c>
      <c r="G7" s="49" t="s">
        <v>524</v>
      </c>
      <c r="H7" s="50" t="s">
        <v>525</v>
      </c>
      <c r="I7" s="49" t="s">
        <v>523</v>
      </c>
      <c r="J7" s="49" t="s">
        <v>524</v>
      </c>
      <c r="K7" s="50" t="s">
        <v>525</v>
      </c>
      <c r="L7" s="49" t="s">
        <v>523</v>
      </c>
      <c r="M7" s="49" t="s">
        <v>524</v>
      </c>
      <c r="N7" s="50" t="s">
        <v>525</v>
      </c>
      <c r="O7" s="49" t="s">
        <v>523</v>
      </c>
      <c r="P7" s="49" t="s">
        <v>524</v>
      </c>
      <c r="Q7" s="50" t="s">
        <v>525</v>
      </c>
      <c r="R7" s="128"/>
      <c r="S7" s="128"/>
      <c r="T7" s="128"/>
      <c r="U7" s="128"/>
      <c r="V7" s="128"/>
    </row>
    <row r="8" spans="1:32">
      <c r="B8" s="61" t="s">
        <v>361</v>
      </c>
      <c r="C8" s="61">
        <v>7</v>
      </c>
      <c r="D8" s="61">
        <v>7</v>
      </c>
      <c r="E8" s="61">
        <v>7</v>
      </c>
      <c r="F8" s="61">
        <v>3</v>
      </c>
      <c r="G8" s="61">
        <v>3</v>
      </c>
      <c r="H8" s="61">
        <v>3</v>
      </c>
      <c r="I8" s="61">
        <v>1</v>
      </c>
      <c r="J8" s="61">
        <v>1</v>
      </c>
      <c r="K8" s="61">
        <v>1</v>
      </c>
      <c r="L8" s="61">
        <v>1</v>
      </c>
      <c r="M8" s="61">
        <v>1</v>
      </c>
      <c r="N8" s="61">
        <v>1</v>
      </c>
      <c r="O8" s="61">
        <v>12</v>
      </c>
      <c r="P8" s="61">
        <f>C8+F8+I8+L8</f>
        <v>12</v>
      </c>
      <c r="Q8" s="61">
        <f>E8+H8+K8+N8</f>
        <v>12</v>
      </c>
      <c r="R8" s="128"/>
      <c r="S8" s="128"/>
      <c r="T8" s="128"/>
      <c r="U8" s="128"/>
      <c r="V8" s="128"/>
      <c r="W8" s="128"/>
      <c r="X8" s="128"/>
      <c r="Y8" s="128"/>
      <c r="Z8" s="128"/>
      <c r="AA8" s="128"/>
      <c r="AB8" s="128"/>
      <c r="AC8" s="128"/>
      <c r="AD8" s="128"/>
      <c r="AF8" s="128"/>
    </row>
    <row r="9" spans="1:32">
      <c r="B9" s="61" t="s">
        <v>362</v>
      </c>
      <c r="C9" s="61">
        <v>2</v>
      </c>
      <c r="D9" s="61">
        <v>2</v>
      </c>
      <c r="E9" s="61">
        <v>2</v>
      </c>
      <c r="F9" s="61">
        <v>0</v>
      </c>
      <c r="G9" s="61">
        <v>1</v>
      </c>
      <c r="H9" s="61">
        <v>1</v>
      </c>
      <c r="I9" s="61">
        <v>0</v>
      </c>
      <c r="J9" s="61">
        <v>0</v>
      </c>
      <c r="K9" s="61">
        <v>0</v>
      </c>
      <c r="L9" s="61">
        <v>3</v>
      </c>
      <c r="M9" s="61">
        <v>3</v>
      </c>
      <c r="N9" s="61">
        <v>3</v>
      </c>
      <c r="O9" s="61">
        <v>5</v>
      </c>
      <c r="P9" s="61">
        <v>6</v>
      </c>
      <c r="Q9" s="61">
        <f t="shared" ref="Q9:Q11" si="0">E9+H9+K9+N9</f>
        <v>6</v>
      </c>
      <c r="R9" s="128"/>
      <c r="S9" s="128"/>
      <c r="T9" s="128"/>
      <c r="U9" s="128"/>
      <c r="V9" s="128"/>
      <c r="W9" s="128"/>
      <c r="X9" s="128"/>
      <c r="Y9" s="128"/>
      <c r="Z9" s="128"/>
      <c r="AA9" s="128"/>
      <c r="AB9" s="128"/>
      <c r="AC9" s="128"/>
      <c r="AD9" s="128"/>
      <c r="AF9" s="128"/>
    </row>
    <row r="10" spans="1:32">
      <c r="B10" s="61" t="s">
        <v>363</v>
      </c>
      <c r="C10" s="61">
        <v>28</v>
      </c>
      <c r="D10" s="61">
        <v>25</v>
      </c>
      <c r="E10" s="61">
        <v>25</v>
      </c>
      <c r="F10" s="61">
        <v>15</v>
      </c>
      <c r="G10" s="61">
        <v>14</v>
      </c>
      <c r="H10" s="61">
        <v>10</v>
      </c>
      <c r="I10" s="61">
        <v>7</v>
      </c>
      <c r="J10" s="61">
        <v>4</v>
      </c>
      <c r="K10" s="61">
        <v>4</v>
      </c>
      <c r="L10" s="61">
        <v>1</v>
      </c>
      <c r="M10" s="61">
        <v>1</v>
      </c>
      <c r="N10" s="61">
        <v>1</v>
      </c>
      <c r="O10" s="61">
        <v>51</v>
      </c>
      <c r="P10" s="61">
        <v>44</v>
      </c>
      <c r="Q10" s="61">
        <f t="shared" si="0"/>
        <v>40</v>
      </c>
      <c r="R10" s="128"/>
      <c r="S10" s="128"/>
      <c r="T10" s="128"/>
      <c r="U10" s="128"/>
      <c r="V10" s="128"/>
      <c r="W10" s="128"/>
      <c r="X10" s="128"/>
      <c r="Y10" s="128"/>
      <c r="Z10" s="128"/>
      <c r="AA10" s="128"/>
      <c r="AB10" s="128"/>
      <c r="AC10" s="128"/>
      <c r="AD10" s="128"/>
      <c r="AF10" s="128"/>
    </row>
    <row r="11" spans="1:32">
      <c r="B11" s="61" t="s">
        <v>364</v>
      </c>
      <c r="C11" s="89">
        <v>1687</v>
      </c>
      <c r="D11" s="89">
        <v>1601</v>
      </c>
      <c r="E11" s="89">
        <v>1791</v>
      </c>
      <c r="F11" s="89">
        <v>735</v>
      </c>
      <c r="G11" s="89">
        <v>704</v>
      </c>
      <c r="H11" s="89">
        <v>715</v>
      </c>
      <c r="I11" s="89">
        <v>252</v>
      </c>
      <c r="J11" s="89">
        <v>246</v>
      </c>
      <c r="K11" s="89">
        <v>304</v>
      </c>
      <c r="L11" s="89">
        <v>681</v>
      </c>
      <c r="M11" s="89">
        <v>743</v>
      </c>
      <c r="N11" s="89">
        <v>734</v>
      </c>
      <c r="O11" s="89">
        <v>3355</v>
      </c>
      <c r="P11" s="89">
        <v>3294</v>
      </c>
      <c r="Q11" s="61">
        <f t="shared" si="0"/>
        <v>3544</v>
      </c>
      <c r="R11" s="128"/>
      <c r="S11" s="128"/>
      <c r="T11" s="128"/>
      <c r="U11" s="128"/>
      <c r="V11" s="128"/>
      <c r="W11" s="128"/>
      <c r="X11" s="128"/>
      <c r="Y11" s="128"/>
      <c r="Z11" s="128"/>
      <c r="AA11" s="128"/>
      <c r="AB11" s="128"/>
      <c r="AC11" s="128"/>
      <c r="AD11" s="128"/>
      <c r="AF11" s="128"/>
    </row>
    <row r="12" spans="1:32">
      <c r="B12" s="13"/>
      <c r="C12" s="20"/>
      <c r="D12" s="20"/>
      <c r="E12" s="20"/>
      <c r="F12" s="20"/>
      <c r="G12" s="20"/>
      <c r="H12" s="20"/>
      <c r="I12" s="20"/>
      <c r="J12" s="20"/>
      <c r="K12" s="20"/>
      <c r="L12" s="20"/>
      <c r="M12" s="20"/>
      <c r="N12" s="20"/>
      <c r="O12" s="20"/>
      <c r="P12" s="20"/>
      <c r="Q12" s="20"/>
      <c r="R12" s="20"/>
      <c r="S12" s="128"/>
      <c r="T12" s="13"/>
      <c r="U12" s="13"/>
      <c r="V12" s="13"/>
    </row>
    <row r="13" spans="1:32" ht="14.65" customHeight="1">
      <c r="B13" s="56" t="s">
        <v>516</v>
      </c>
      <c r="C13" s="527" t="s">
        <v>757</v>
      </c>
      <c r="D13" s="528"/>
      <c r="E13" s="528"/>
      <c r="F13" s="528"/>
      <c r="G13" s="528"/>
      <c r="H13" s="528"/>
      <c r="I13" s="528"/>
      <c r="J13" s="528"/>
      <c r="K13" s="528"/>
      <c r="L13" s="528"/>
      <c r="M13" s="528"/>
      <c r="N13" s="528"/>
      <c r="O13" s="528"/>
      <c r="P13" s="528"/>
      <c r="Q13" s="529"/>
      <c r="R13" s="128"/>
      <c r="S13" s="128"/>
      <c r="T13" s="128"/>
      <c r="U13" s="128"/>
      <c r="V13" s="128"/>
    </row>
    <row r="14" spans="1:32" ht="14.65" customHeight="1">
      <c r="B14" s="56" t="s">
        <v>518</v>
      </c>
      <c r="C14" s="527" t="s">
        <v>535</v>
      </c>
      <c r="D14" s="528"/>
      <c r="E14" s="528"/>
      <c r="F14" s="528"/>
      <c r="G14" s="528"/>
      <c r="H14" s="528"/>
      <c r="I14" s="528"/>
      <c r="J14" s="528"/>
      <c r="K14" s="528"/>
      <c r="L14" s="528"/>
      <c r="M14" s="528"/>
      <c r="N14" s="528"/>
      <c r="O14" s="528"/>
      <c r="P14" s="528"/>
      <c r="Q14" s="529"/>
      <c r="R14" s="128"/>
      <c r="S14" s="128"/>
      <c r="T14" s="128"/>
      <c r="U14" s="128"/>
      <c r="V14" s="128"/>
    </row>
    <row r="15" spans="1:32" ht="14.65" customHeight="1">
      <c r="B15" s="60" t="s">
        <v>758</v>
      </c>
      <c r="C15" s="527"/>
      <c r="D15" s="528"/>
      <c r="E15" s="528"/>
      <c r="F15" s="528"/>
      <c r="G15" s="528"/>
      <c r="H15" s="528"/>
      <c r="I15" s="528"/>
      <c r="J15" s="528"/>
      <c r="K15" s="528"/>
      <c r="L15" s="528"/>
      <c r="M15" s="528"/>
      <c r="N15" s="528"/>
      <c r="O15" s="528"/>
      <c r="P15" s="528"/>
      <c r="Q15" s="529"/>
      <c r="R15" s="128"/>
      <c r="S15" s="128"/>
      <c r="T15" s="128"/>
      <c r="U15" s="128"/>
      <c r="V15" s="128"/>
    </row>
    <row r="16" spans="1:32" ht="14.65" customHeight="1">
      <c r="B16" s="13"/>
      <c r="C16" s="20"/>
      <c r="D16" s="20"/>
      <c r="E16" s="20"/>
      <c r="F16" s="20"/>
      <c r="G16" s="20"/>
      <c r="H16" s="20"/>
      <c r="I16" s="20"/>
      <c r="J16" s="20"/>
      <c r="K16" s="20"/>
      <c r="L16" s="20"/>
      <c r="M16" s="20"/>
      <c r="N16" s="20"/>
      <c r="O16" s="20"/>
      <c r="P16" s="20"/>
      <c r="Q16" s="20"/>
      <c r="R16" s="20"/>
      <c r="S16" s="128"/>
      <c r="T16" s="13"/>
      <c r="U16" s="13"/>
      <c r="V16" s="13"/>
    </row>
    <row r="17" spans="1:27" ht="14.65" customHeight="1">
      <c r="B17" s="13"/>
      <c r="C17" s="20"/>
      <c r="D17" s="20"/>
      <c r="E17" s="333"/>
      <c r="F17" s="20"/>
      <c r="G17" s="20"/>
      <c r="H17" s="334"/>
      <c r="I17" s="20"/>
      <c r="J17" s="20"/>
      <c r="K17" s="334"/>
      <c r="L17" s="20"/>
      <c r="M17" s="20"/>
      <c r="N17" s="334"/>
      <c r="O17" s="20"/>
      <c r="P17" s="20"/>
      <c r="Q17" s="20"/>
      <c r="R17" s="20"/>
      <c r="S17" s="128"/>
      <c r="T17" s="13"/>
      <c r="U17" s="13"/>
      <c r="V17" s="13"/>
    </row>
    <row r="18" spans="1:27" ht="14.65" customHeight="1">
      <c r="B18" s="515" t="s">
        <v>759</v>
      </c>
      <c r="C18" s="516"/>
      <c r="D18" s="516"/>
      <c r="E18" s="516"/>
      <c r="F18" s="516"/>
      <c r="G18" s="516"/>
      <c r="H18" s="516"/>
      <c r="I18" s="516"/>
      <c r="J18" s="516"/>
      <c r="K18" s="516"/>
      <c r="L18" s="516"/>
      <c r="M18" s="516"/>
      <c r="N18" s="516"/>
      <c r="O18" s="516"/>
      <c r="P18" s="516"/>
      <c r="Q18" s="517"/>
      <c r="R18" s="390"/>
      <c r="S18" s="128"/>
      <c r="T18" s="390"/>
      <c r="U18" s="390"/>
      <c r="V18" s="390"/>
      <c r="W18" s="390"/>
    </row>
    <row r="19" spans="1:27">
      <c r="B19" s="508" t="s">
        <v>27</v>
      </c>
      <c r="C19" s="480" t="s">
        <v>445</v>
      </c>
      <c r="D19" s="485"/>
      <c r="E19" s="485"/>
      <c r="F19" s="485" t="s">
        <v>446</v>
      </c>
      <c r="G19" s="485"/>
      <c r="H19" s="485"/>
      <c r="I19" s="485" t="s">
        <v>447</v>
      </c>
      <c r="J19" s="485"/>
      <c r="K19" s="485"/>
      <c r="L19" s="485" t="s">
        <v>448</v>
      </c>
      <c r="M19" s="485"/>
      <c r="N19" s="525"/>
      <c r="O19" s="480" t="s">
        <v>213</v>
      </c>
      <c r="P19" s="485"/>
      <c r="Q19" s="485"/>
      <c r="R19" s="390"/>
      <c r="S19" s="128"/>
      <c r="T19" s="390"/>
      <c r="U19" s="390"/>
      <c r="V19" s="390"/>
      <c r="W19" s="390"/>
    </row>
    <row r="20" spans="1:27">
      <c r="B20" s="508"/>
      <c r="C20" s="49" t="s">
        <v>523</v>
      </c>
      <c r="D20" s="49" t="s">
        <v>524</v>
      </c>
      <c r="E20" s="50" t="s">
        <v>525</v>
      </c>
      <c r="F20" s="49" t="s">
        <v>523</v>
      </c>
      <c r="G20" s="49" t="s">
        <v>524</v>
      </c>
      <c r="H20" s="50" t="s">
        <v>525</v>
      </c>
      <c r="I20" s="49" t="s">
        <v>523</v>
      </c>
      <c r="J20" s="49" t="s">
        <v>524</v>
      </c>
      <c r="K20" s="50" t="s">
        <v>525</v>
      </c>
      <c r="L20" s="49" t="s">
        <v>523</v>
      </c>
      <c r="M20" s="49" t="s">
        <v>524</v>
      </c>
      <c r="N20" s="50" t="s">
        <v>525</v>
      </c>
      <c r="O20" s="49" t="s">
        <v>523</v>
      </c>
      <c r="P20" s="49" t="s">
        <v>524</v>
      </c>
      <c r="Q20" s="50" t="s">
        <v>525</v>
      </c>
      <c r="R20" s="390"/>
      <c r="S20" s="128"/>
      <c r="T20" s="390"/>
      <c r="U20" s="390"/>
      <c r="V20" s="390"/>
      <c r="W20" s="390"/>
    </row>
    <row r="21" spans="1:27">
      <c r="B21" s="520" t="s">
        <v>365</v>
      </c>
      <c r="C21" s="521"/>
      <c r="D21" s="521"/>
      <c r="E21" s="521"/>
      <c r="F21" s="521"/>
      <c r="G21" s="521"/>
      <c r="H21" s="521"/>
      <c r="I21" s="521"/>
      <c r="J21" s="521"/>
      <c r="K21" s="521"/>
      <c r="L21" s="521"/>
      <c r="M21" s="521"/>
      <c r="N21" s="521"/>
      <c r="O21" s="521"/>
      <c r="P21" s="521"/>
      <c r="Q21" s="522"/>
      <c r="R21" s="128"/>
      <c r="S21" s="128"/>
      <c r="T21" s="128"/>
      <c r="U21" s="128"/>
      <c r="V21" s="128"/>
      <c r="W21" s="128"/>
      <c r="X21" s="128"/>
      <c r="Y21" s="128"/>
      <c r="Z21" s="128"/>
      <c r="AA21" s="128"/>
    </row>
    <row r="22" spans="1:27" ht="14.65" customHeight="1">
      <c r="B22" s="54" t="s">
        <v>366</v>
      </c>
      <c r="C22" s="53">
        <v>5144</v>
      </c>
      <c r="D22" s="53">
        <v>5552.3778727299996</v>
      </c>
      <c r="E22" s="53">
        <v>6005.9722388700002</v>
      </c>
      <c r="F22" s="53">
        <v>1347</v>
      </c>
      <c r="G22" s="53">
        <v>1622.86684831</v>
      </c>
      <c r="H22" s="53">
        <v>1524.3756575100001</v>
      </c>
      <c r="I22" s="53">
        <v>393</v>
      </c>
      <c r="J22" s="160">
        <v>489.57737195999999</v>
      </c>
      <c r="K22" s="53">
        <v>618.56010200000003</v>
      </c>
      <c r="L22" s="53">
        <v>446</v>
      </c>
      <c r="M22" s="160">
        <v>551.07861635000006</v>
      </c>
      <c r="N22" s="53">
        <v>677.2167938</v>
      </c>
      <c r="O22" s="53">
        <v>7330</v>
      </c>
      <c r="P22" s="160">
        <v>8215.9007093500004</v>
      </c>
      <c r="Q22" s="53">
        <f>N22+K22+H22+E22</f>
        <v>8826.1247921800004</v>
      </c>
      <c r="R22" s="128"/>
      <c r="S22" s="128"/>
      <c r="T22" s="128"/>
      <c r="U22" s="128"/>
      <c r="V22" s="128"/>
      <c r="W22" s="128"/>
      <c r="X22" s="128"/>
      <c r="Y22" s="128"/>
      <c r="Z22" s="128"/>
      <c r="AA22" s="128"/>
    </row>
    <row r="23" spans="1:27">
      <c r="B23" s="54" t="s">
        <v>367</v>
      </c>
      <c r="C23" s="278">
        <v>3800.2317280799998</v>
      </c>
      <c r="D23" s="53">
        <v>4134.7390610000002</v>
      </c>
      <c r="E23" s="53">
        <v>4395.7495473400004</v>
      </c>
      <c r="F23" s="278">
        <v>1079.0627530100001</v>
      </c>
      <c r="G23" s="53">
        <v>1315.6438124400001</v>
      </c>
      <c r="H23" s="53">
        <v>1159.8800892100001</v>
      </c>
      <c r="I23" s="278">
        <v>321.53558076999997</v>
      </c>
      <c r="J23" s="160">
        <v>423.31622601999999</v>
      </c>
      <c r="K23" s="53">
        <v>498.13869234000003</v>
      </c>
      <c r="L23" s="285">
        <v>53.435861600000003</v>
      </c>
      <c r="M23" s="53">
        <v>50.710811469999996</v>
      </c>
      <c r="N23" s="53">
        <v>53.957716759999997</v>
      </c>
      <c r="O23" s="53">
        <f>L23+I23+F23+C23</f>
        <v>5254.2659234599996</v>
      </c>
      <c r="P23" s="53">
        <f>M23+J23+G23+D23</f>
        <v>5924.4099109300005</v>
      </c>
      <c r="Q23" s="53">
        <f>N23+K23+H23+E23</f>
        <v>6107.7260456500007</v>
      </c>
      <c r="R23" s="321"/>
      <c r="S23" s="128"/>
      <c r="T23" s="128"/>
      <c r="U23" s="128"/>
      <c r="V23" s="128"/>
      <c r="W23" s="128"/>
      <c r="X23" s="128"/>
      <c r="Y23" s="128"/>
      <c r="Z23" s="128"/>
      <c r="AA23" s="128"/>
    </row>
    <row r="24" spans="1:27">
      <c r="B24" s="54" t="s">
        <v>368</v>
      </c>
      <c r="C24" s="278">
        <v>3556.2089907600002</v>
      </c>
      <c r="D24" s="53">
        <v>3936.84</v>
      </c>
      <c r="E24" s="53">
        <v>4566.32637746</v>
      </c>
      <c r="F24" s="278">
        <v>896.70351432000007</v>
      </c>
      <c r="G24" s="53">
        <v>1094.0999999999999</v>
      </c>
      <c r="H24" s="53">
        <v>1116.48622957</v>
      </c>
      <c r="I24" s="278">
        <v>173.02196394000001</v>
      </c>
      <c r="J24" s="160">
        <v>254.2</v>
      </c>
      <c r="K24" s="53">
        <v>343.01463575000002</v>
      </c>
      <c r="L24" s="278">
        <v>272.96258044000001</v>
      </c>
      <c r="M24" s="160">
        <v>257.14237942</v>
      </c>
      <c r="N24" s="53">
        <v>263.68424071999999</v>
      </c>
      <c r="O24" s="53">
        <f>L24+I24+F24+C24</f>
        <v>4898.8970494599998</v>
      </c>
      <c r="P24" s="53">
        <f>M24+J24+G24+D24</f>
        <v>5542.2823794200003</v>
      </c>
      <c r="Q24" s="53">
        <f>N24+K24+H24+E24</f>
        <v>6289.5114835000004</v>
      </c>
      <c r="R24" s="128"/>
      <c r="S24" s="128"/>
      <c r="T24" s="128"/>
      <c r="U24" s="128"/>
      <c r="V24" s="128"/>
      <c r="W24" s="128"/>
      <c r="X24" s="128"/>
      <c r="Y24" s="128"/>
      <c r="Z24" s="128"/>
      <c r="AA24" s="128"/>
    </row>
    <row r="25" spans="1:27">
      <c r="B25" s="54" t="s">
        <v>369</v>
      </c>
      <c r="C25" s="87">
        <v>0.94</v>
      </c>
      <c r="D25" s="87">
        <v>0.95211228853623364</v>
      </c>
      <c r="E25" s="87">
        <v>1.0388049474345555</v>
      </c>
      <c r="F25" s="87">
        <v>0.83</v>
      </c>
      <c r="G25" s="87">
        <v>0.83159323628856086</v>
      </c>
      <c r="H25" s="87">
        <v>0.96258763294268124</v>
      </c>
      <c r="I25" s="87">
        <v>0.54</v>
      </c>
      <c r="J25" s="87">
        <v>0.60048081555936006</v>
      </c>
      <c r="K25" s="87">
        <v>0.68859263699973439</v>
      </c>
      <c r="L25" s="87">
        <f>L24/L23</f>
        <v>5.1082282996256581</v>
      </c>
      <c r="M25" s="87">
        <v>5.0707604939850501</v>
      </c>
      <c r="N25" s="87">
        <v>4.8868680246951204</v>
      </c>
      <c r="O25" s="87">
        <v>0.93</v>
      </c>
      <c r="P25" s="87">
        <v>0.93549414171934264</v>
      </c>
      <c r="Q25" s="87">
        <v>1.029763194434608</v>
      </c>
      <c r="R25" s="128"/>
      <c r="S25" s="128"/>
      <c r="T25" s="128"/>
      <c r="U25" s="128"/>
      <c r="V25" s="128"/>
      <c r="W25" s="128"/>
      <c r="X25" s="128"/>
      <c r="Y25" s="128"/>
      <c r="Z25" s="128"/>
      <c r="AA25" s="128"/>
    </row>
    <row r="26" spans="1:27" ht="17.649999999999999" customHeight="1">
      <c r="A26" s="88"/>
      <c r="B26" s="76" t="s">
        <v>370</v>
      </c>
      <c r="C26" s="61">
        <v>31.6</v>
      </c>
      <c r="D26" s="122">
        <v>47.811135999999998</v>
      </c>
      <c r="E26" s="122">
        <v>62.515691200000006</v>
      </c>
      <c r="F26" s="61">
        <v>27.3</v>
      </c>
      <c r="G26" s="122">
        <v>39.04010478</v>
      </c>
      <c r="H26" s="122">
        <v>-32.442536949999997</v>
      </c>
      <c r="I26" s="61">
        <v>-2.2000000000000002</v>
      </c>
      <c r="J26" s="122">
        <v>0.24440669000000001</v>
      </c>
      <c r="K26" s="122">
        <v>2.2534118799999998</v>
      </c>
      <c r="L26" s="61">
        <v>11.1</v>
      </c>
      <c r="M26" s="122">
        <v>59.907278990000002</v>
      </c>
      <c r="N26" s="122">
        <v>9.8384752400000011</v>
      </c>
      <c r="O26" s="61">
        <v>41.4</v>
      </c>
      <c r="P26" s="122">
        <v>79.641716470000006</v>
      </c>
      <c r="Q26" s="122">
        <v>16.497021019999998</v>
      </c>
      <c r="R26" s="128"/>
      <c r="S26" s="128"/>
      <c r="T26" s="128"/>
      <c r="U26" s="128"/>
      <c r="V26" s="128"/>
      <c r="W26" s="128"/>
      <c r="X26" s="128"/>
      <c r="Y26" s="128"/>
      <c r="Z26" s="128"/>
      <c r="AA26" s="128"/>
    </row>
    <row r="27" spans="1:27" ht="17.649999999999999" customHeight="1">
      <c r="A27" s="225"/>
      <c r="B27" s="298" t="s">
        <v>552</v>
      </c>
      <c r="C27" s="551" t="s">
        <v>508</v>
      </c>
      <c r="D27" s="552"/>
      <c r="E27" s="553"/>
      <c r="F27" s="286" t="s">
        <v>508</v>
      </c>
      <c r="G27" s="278">
        <v>15.304573769999999</v>
      </c>
      <c r="H27" s="278">
        <v>19.311070570000005</v>
      </c>
      <c r="I27" s="549" t="s">
        <v>508</v>
      </c>
      <c r="J27" s="550"/>
      <c r="K27" s="550"/>
      <c r="L27" s="549" t="s">
        <v>508</v>
      </c>
      <c r="M27" s="550"/>
      <c r="N27" s="550"/>
      <c r="O27" s="286" t="s">
        <v>508</v>
      </c>
      <c r="P27" s="278">
        <v>55.906185459999996</v>
      </c>
      <c r="Q27" s="278">
        <v>68.250628540000008</v>
      </c>
      <c r="R27" s="128"/>
      <c r="S27" s="128"/>
      <c r="T27" s="128"/>
      <c r="U27" s="128"/>
      <c r="V27" s="128"/>
      <c r="W27" s="128"/>
      <c r="X27" s="128"/>
      <c r="Y27" s="128"/>
      <c r="Z27" s="128"/>
      <c r="AA27" s="128"/>
    </row>
    <row r="28" spans="1:27">
      <c r="B28" s="54" t="s">
        <v>372</v>
      </c>
      <c r="C28" s="88">
        <v>0.06</v>
      </c>
      <c r="D28" s="88">
        <v>8.4218182980029796E-2</v>
      </c>
      <c r="E28" s="88">
        <v>0.10129646114830301</v>
      </c>
      <c r="F28" s="88">
        <v>0.123</v>
      </c>
      <c r="G28" s="88">
        <v>0.17849669852923844</v>
      </c>
      <c r="H28" s="88">
        <v>-0.14841411048048131</v>
      </c>
      <c r="I28" s="88">
        <v>-4.7E-2</v>
      </c>
      <c r="J28" s="88">
        <v>5.2942377877860398E-3</v>
      </c>
      <c r="K28" s="88">
        <v>4.4430740974288292E-2</v>
      </c>
      <c r="L28" s="88">
        <v>1.6E-2</v>
      </c>
      <c r="M28" s="88">
        <v>8.3683447449775336E-2</v>
      </c>
      <c r="N28" s="88">
        <v>1.3384202917355249E-2</v>
      </c>
      <c r="O28" s="88">
        <v>5.2999999999999999E-2</v>
      </c>
      <c r="P28" s="88">
        <v>9.7358963307915269E-2</v>
      </c>
      <c r="Q28" s="88">
        <v>1.9118686337689893E-2</v>
      </c>
      <c r="R28" s="128"/>
      <c r="S28" s="128"/>
      <c r="T28" s="128"/>
      <c r="U28" s="128"/>
      <c r="V28" s="128"/>
      <c r="W28" s="128"/>
      <c r="X28" s="128"/>
      <c r="Y28" s="128"/>
      <c r="Z28" s="128"/>
      <c r="AA28" s="128"/>
    </row>
    <row r="29" spans="1:27" s="280" customFormat="1">
      <c r="B29" s="298" t="s">
        <v>552</v>
      </c>
      <c r="C29" s="554" t="s">
        <v>508</v>
      </c>
      <c r="D29" s="555"/>
      <c r="E29" s="556"/>
      <c r="F29" s="287" t="s">
        <v>508</v>
      </c>
      <c r="G29" s="281">
        <v>7.3989343727057816E-2</v>
      </c>
      <c r="H29" s="281">
        <v>8.3021327506414208E-2</v>
      </c>
      <c r="I29" s="557" t="s">
        <v>508</v>
      </c>
      <c r="J29" s="558"/>
      <c r="K29" s="558"/>
      <c r="L29" s="558"/>
      <c r="M29" s="558"/>
      <c r="N29" s="559"/>
      <c r="O29" s="287" t="s">
        <v>508</v>
      </c>
      <c r="P29" s="281">
        <v>6.9349293179172253E-2</v>
      </c>
      <c r="Q29" s="281">
        <v>7.7833200828236276E-2</v>
      </c>
      <c r="R29" s="282"/>
      <c r="S29" s="282"/>
      <c r="T29" s="282"/>
      <c r="U29" s="282"/>
      <c r="V29" s="282"/>
      <c r="W29" s="282"/>
      <c r="X29" s="282"/>
      <c r="Y29" s="282"/>
      <c r="Z29" s="282"/>
      <c r="AA29" s="282"/>
    </row>
    <row r="30" spans="1:27">
      <c r="B30" s="72" t="s">
        <v>374</v>
      </c>
      <c r="C30" s="91">
        <v>1.2E-2</v>
      </c>
      <c r="D30" s="91">
        <v>1.2911031904483771E-2</v>
      </c>
      <c r="E30" s="91">
        <v>1.150219738737405E-2</v>
      </c>
      <c r="F30" s="91">
        <v>2E-3</v>
      </c>
      <c r="G30" s="91">
        <v>1.9778312985745511E-3</v>
      </c>
      <c r="H30" s="91">
        <v>2.7531851867571492E-3</v>
      </c>
      <c r="I30" s="91">
        <v>7.0000000000000001E-3</v>
      </c>
      <c r="J30" s="91">
        <v>8.9909437333277036E-3</v>
      </c>
      <c r="K30" s="91">
        <v>1.7000063696878973E-3</v>
      </c>
      <c r="L30" s="91">
        <v>0</v>
      </c>
      <c r="M30" s="91">
        <v>0</v>
      </c>
      <c r="N30" s="91">
        <v>0</v>
      </c>
      <c r="O30" s="91">
        <v>8.9999999999999993E-3</v>
      </c>
      <c r="P30" s="91">
        <v>1.0092461985798384E-2</v>
      </c>
      <c r="Q30" s="91">
        <v>8.939658095502425E-3</v>
      </c>
      <c r="R30" s="128"/>
      <c r="S30" s="128"/>
      <c r="T30" s="128"/>
      <c r="U30" s="128"/>
      <c r="V30" s="128"/>
      <c r="W30" s="128"/>
      <c r="X30" s="128"/>
      <c r="Y30" s="128"/>
      <c r="Z30" s="128"/>
      <c r="AA30" s="128"/>
    </row>
    <row r="31" spans="1:27">
      <c r="B31" s="527"/>
      <c r="C31" s="528"/>
      <c r="D31" s="528"/>
      <c r="E31" s="528"/>
      <c r="F31" s="528"/>
      <c r="G31" s="528"/>
      <c r="H31" s="528"/>
      <c r="I31" s="528"/>
      <c r="J31" s="528"/>
      <c r="K31" s="528"/>
      <c r="L31" s="528"/>
      <c r="M31" s="528"/>
      <c r="N31" s="528"/>
      <c r="O31" s="528"/>
      <c r="P31" s="528"/>
      <c r="Q31" s="529"/>
      <c r="R31" s="128"/>
      <c r="S31" s="128"/>
      <c r="T31" s="128"/>
      <c r="U31" s="128"/>
      <c r="V31" s="128"/>
      <c r="W31" s="128"/>
      <c r="X31" s="128"/>
      <c r="Y31" s="128"/>
      <c r="Z31" s="128"/>
      <c r="AA31" s="128"/>
    </row>
    <row r="32" spans="1:27">
      <c r="B32" s="520" t="s">
        <v>760</v>
      </c>
      <c r="C32" s="521"/>
      <c r="D32" s="521"/>
      <c r="E32" s="521"/>
      <c r="F32" s="521"/>
      <c r="G32" s="521"/>
      <c r="H32" s="521"/>
      <c r="I32" s="521"/>
      <c r="J32" s="521"/>
      <c r="K32" s="521"/>
      <c r="L32" s="521"/>
      <c r="M32" s="521"/>
      <c r="N32" s="521"/>
      <c r="O32" s="521"/>
      <c r="P32" s="521"/>
      <c r="Q32" s="522"/>
      <c r="R32" s="128"/>
      <c r="S32" s="128"/>
      <c r="T32" s="128"/>
      <c r="U32" s="128"/>
      <c r="V32" s="128"/>
      <c r="W32" s="128"/>
      <c r="X32" s="128"/>
      <c r="Y32" s="128"/>
      <c r="Z32" s="128"/>
      <c r="AA32" s="128"/>
    </row>
    <row r="33" spans="2:27">
      <c r="B33" s="264" t="s">
        <v>761</v>
      </c>
      <c r="C33" s="86">
        <v>34174</v>
      </c>
      <c r="D33" s="86">
        <v>36226</v>
      </c>
      <c r="E33" s="86" vm="2">
        <v>37881</v>
      </c>
      <c r="F33" s="86">
        <v>8644</v>
      </c>
      <c r="G33" s="86">
        <v>9177</v>
      </c>
      <c r="H33" s="86" vm="4">
        <v>8216</v>
      </c>
      <c r="I33" s="86">
        <v>4684</v>
      </c>
      <c r="J33" s="86">
        <v>5390</v>
      </c>
      <c r="K33" s="86" vm="6">
        <v>6089</v>
      </c>
      <c r="L33" s="86">
        <v>80</v>
      </c>
      <c r="M33" s="86">
        <v>89</v>
      </c>
      <c r="N33" s="86" vm="8">
        <v>93</v>
      </c>
      <c r="O33" s="86">
        <v>47582</v>
      </c>
      <c r="P33" s="86">
        <v>50882</v>
      </c>
      <c r="Q33" s="86">
        <f>N33+K33+H33+E33</f>
        <v>52279</v>
      </c>
      <c r="R33" s="128"/>
      <c r="S33" s="128"/>
      <c r="T33" s="128"/>
      <c r="U33" s="128"/>
      <c r="V33" s="128"/>
      <c r="W33" s="128"/>
      <c r="X33" s="128"/>
      <c r="Y33" s="128"/>
      <c r="Z33" s="128"/>
      <c r="AA33" s="128"/>
    </row>
    <row r="34" spans="2:27">
      <c r="B34" s="264" t="s">
        <v>376</v>
      </c>
      <c r="C34" s="86">
        <v>18353</v>
      </c>
      <c r="D34" s="86">
        <v>19826</v>
      </c>
      <c r="E34" s="86" vm="3">
        <v>21136</v>
      </c>
      <c r="F34" s="86">
        <v>6437</v>
      </c>
      <c r="G34" s="86">
        <v>6837</v>
      </c>
      <c r="H34" s="86" vm="5">
        <v>6326</v>
      </c>
      <c r="I34" s="86">
        <v>1818</v>
      </c>
      <c r="J34" s="86">
        <v>2284</v>
      </c>
      <c r="K34" s="86" vm="7">
        <v>2677</v>
      </c>
      <c r="L34" s="86">
        <v>77</v>
      </c>
      <c r="M34" s="86">
        <v>86</v>
      </c>
      <c r="N34" s="86" vm="9">
        <v>91</v>
      </c>
      <c r="O34" s="86">
        <v>26685</v>
      </c>
      <c r="P34" s="86">
        <v>29033</v>
      </c>
      <c r="Q34" s="86">
        <f>N34+K34+H34+E34</f>
        <v>30230</v>
      </c>
      <c r="R34" s="128"/>
      <c r="S34" s="128"/>
      <c r="T34" s="128"/>
      <c r="U34" s="128"/>
      <c r="V34" s="128"/>
      <c r="W34" s="128"/>
      <c r="X34" s="128"/>
      <c r="Y34" s="128"/>
      <c r="Z34" s="128"/>
      <c r="AA34" s="128"/>
    </row>
    <row r="35" spans="2:27">
      <c r="B35" s="169" t="s">
        <v>377</v>
      </c>
      <c r="C35" s="86">
        <v>3514</v>
      </c>
      <c r="D35" s="86">
        <f>'2.1_Customers'!D30</f>
        <v>3727.0597496299997</v>
      </c>
      <c r="E35" s="86">
        <v>3924.9364727799998</v>
      </c>
      <c r="F35" s="86">
        <v>1046</v>
      </c>
      <c r="G35" s="86">
        <f>'2.1_Customers'!G30</f>
        <v>1269.9073075900001</v>
      </c>
      <c r="H35" s="86">
        <v>1111.2492283699999</v>
      </c>
      <c r="I35" s="86">
        <v>309</v>
      </c>
      <c r="J35" s="86">
        <f>'2.1_Customers'!J30</f>
        <v>394.23570009000008</v>
      </c>
      <c r="K35" s="86">
        <v>462.05469003000002</v>
      </c>
      <c r="L35" s="86">
        <v>53.4</v>
      </c>
      <c r="M35" s="86">
        <f>'2.1_Customers'!M30</f>
        <v>50.697926420000002</v>
      </c>
      <c r="N35" s="86">
        <v>53.948624380000005</v>
      </c>
      <c r="O35" s="86">
        <v>4922</v>
      </c>
      <c r="P35" s="86">
        <f>'2.1_Customers'!P30</f>
        <v>5441.9006837299994</v>
      </c>
      <c r="Q35" s="86">
        <f>N35+K35+H35+E35</f>
        <v>5552.1890155599995</v>
      </c>
      <c r="R35" s="128"/>
      <c r="S35" s="128"/>
      <c r="T35" s="128"/>
      <c r="U35" s="128"/>
      <c r="V35" s="128"/>
      <c r="W35" s="128"/>
      <c r="X35" s="128"/>
      <c r="Y35" s="128"/>
      <c r="Z35" s="128"/>
      <c r="AA35" s="128"/>
    </row>
    <row r="36" spans="2:27">
      <c r="B36" s="264" t="s">
        <v>378</v>
      </c>
      <c r="C36" s="86">
        <v>24560</v>
      </c>
      <c r="D36" s="86">
        <v>24827</v>
      </c>
      <c r="E36" s="86" vm="10">
        <v>26362</v>
      </c>
      <c r="F36" s="86">
        <v>1654</v>
      </c>
      <c r="G36" s="86">
        <v>1836</v>
      </c>
      <c r="H36" s="86" vm="11">
        <v>1706</v>
      </c>
      <c r="I36" s="86">
        <v>499</v>
      </c>
      <c r="J36" s="86">
        <v>694</v>
      </c>
      <c r="K36" s="86" vm="12">
        <v>744</v>
      </c>
      <c r="L36" s="86">
        <v>2</v>
      </c>
      <c r="M36" s="86">
        <v>1</v>
      </c>
      <c r="N36" s="86" vm="13">
        <v>1</v>
      </c>
      <c r="O36" s="86">
        <v>26715</v>
      </c>
      <c r="P36" s="86">
        <v>27358</v>
      </c>
      <c r="Q36" s="86" vm="14">
        <v>28813</v>
      </c>
      <c r="R36" s="128"/>
      <c r="S36" s="128"/>
      <c r="T36" s="128"/>
      <c r="U36" s="128"/>
      <c r="V36" s="128"/>
      <c r="W36" s="128"/>
      <c r="X36" s="128"/>
      <c r="Y36" s="128"/>
      <c r="Z36" s="128"/>
      <c r="AA36" s="128"/>
    </row>
    <row r="37" spans="2:27">
      <c r="B37" s="265" t="s">
        <v>379</v>
      </c>
      <c r="C37" s="61">
        <v>286</v>
      </c>
      <c r="D37" s="233">
        <v>407.67931189000001</v>
      </c>
      <c r="E37" s="233">
        <v>470.81307464999998</v>
      </c>
      <c r="F37" s="61">
        <v>33</v>
      </c>
      <c r="G37" s="233">
        <v>45.736504839999995</v>
      </c>
      <c r="H37" s="233">
        <v>48.630860829999996</v>
      </c>
      <c r="I37" s="61">
        <v>13</v>
      </c>
      <c r="J37" s="233">
        <v>29.080525980000004</v>
      </c>
      <c r="K37" s="233">
        <v>36.084002329999997</v>
      </c>
      <c r="L37" s="61">
        <v>0</v>
      </c>
      <c r="M37" s="233">
        <v>1.2885049999999999E-2</v>
      </c>
      <c r="N37" s="233">
        <v>9.0923799999999989E-3</v>
      </c>
      <c r="O37" s="61">
        <v>332</v>
      </c>
      <c r="P37" s="233">
        <v>482.50922775999999</v>
      </c>
      <c r="Q37" s="86">
        <f>N37+K37+H37+E37</f>
        <v>555.53703019</v>
      </c>
      <c r="R37" s="128"/>
      <c r="S37" s="128"/>
      <c r="T37" s="128"/>
      <c r="U37" s="128"/>
      <c r="V37" s="128"/>
      <c r="W37" s="128"/>
      <c r="X37" s="128"/>
      <c r="Y37" s="128"/>
      <c r="Z37" s="128"/>
      <c r="AA37" s="128"/>
    </row>
    <row r="38" spans="2:27">
      <c r="B38" s="72"/>
      <c r="C38" s="61"/>
      <c r="D38" s="233"/>
      <c r="E38" s="233"/>
      <c r="F38" s="61"/>
      <c r="G38" s="233"/>
      <c r="H38" s="233"/>
      <c r="I38" s="61"/>
      <c r="J38" s="233"/>
      <c r="K38" s="233"/>
      <c r="L38" s="61"/>
      <c r="M38" s="233"/>
      <c r="N38" s="233"/>
      <c r="O38" s="61"/>
      <c r="P38" s="233"/>
      <c r="Q38" s="86"/>
      <c r="R38" s="128"/>
      <c r="S38" s="128"/>
      <c r="T38" s="128"/>
      <c r="U38" s="128"/>
      <c r="V38" s="128"/>
      <c r="W38" s="128"/>
      <c r="X38" s="128"/>
      <c r="Y38" s="128"/>
      <c r="Z38" s="128"/>
      <c r="AA38" s="128"/>
    </row>
    <row r="39" spans="2:27">
      <c r="B39" s="54" t="s">
        <v>380</v>
      </c>
      <c r="C39" s="86">
        <v>51951</v>
      </c>
      <c r="D39" s="86">
        <v>50092</v>
      </c>
      <c r="E39" s="86">
        <v>52904</v>
      </c>
      <c r="F39" s="86">
        <v>10571</v>
      </c>
      <c r="G39" s="86">
        <v>10176</v>
      </c>
      <c r="H39" s="86">
        <v>9644</v>
      </c>
      <c r="I39" s="86">
        <v>1404</v>
      </c>
      <c r="J39" s="86">
        <v>1624</v>
      </c>
      <c r="K39" s="86">
        <v>1531</v>
      </c>
      <c r="L39" s="86">
        <v>364</v>
      </c>
      <c r="M39" s="86" vm="1">
        <v>404</v>
      </c>
      <c r="N39" s="86" vm="47">
        <v>420</v>
      </c>
      <c r="O39" s="86">
        <v>64290</v>
      </c>
      <c r="P39" s="86">
        <v>62296</v>
      </c>
      <c r="Q39" s="86">
        <v>64499</v>
      </c>
      <c r="R39" s="128"/>
      <c r="S39" s="128"/>
      <c r="T39" s="128"/>
      <c r="U39" s="128"/>
      <c r="V39" s="128"/>
      <c r="W39" s="128"/>
      <c r="X39" s="128"/>
      <c r="Y39" s="128"/>
      <c r="Z39" s="128"/>
      <c r="AA39" s="128"/>
    </row>
    <row r="40" spans="2:27">
      <c r="B40" s="240"/>
      <c r="C40" s="283"/>
      <c r="D40" s="284"/>
      <c r="E40" s="284"/>
      <c r="F40" s="283"/>
      <c r="G40" s="284"/>
      <c r="H40" s="284"/>
      <c r="I40" s="283"/>
      <c r="J40" s="284"/>
      <c r="K40" s="284"/>
      <c r="L40" s="283"/>
      <c r="M40" s="284"/>
      <c r="N40" s="284"/>
      <c r="O40" s="283"/>
      <c r="P40" s="284"/>
      <c r="Q40" s="284"/>
      <c r="R40" s="168"/>
      <c r="S40" s="168"/>
      <c r="T40" s="168"/>
      <c r="U40" s="168"/>
      <c r="V40" s="168"/>
    </row>
    <row r="41" spans="2:27" ht="14.65" customHeight="1">
      <c r="B41" s="111" t="s">
        <v>516</v>
      </c>
      <c r="C41" s="510" t="s">
        <v>534</v>
      </c>
      <c r="D41" s="510"/>
      <c r="E41" s="510"/>
      <c r="F41" s="510"/>
      <c r="G41" s="510"/>
      <c r="H41" s="510"/>
      <c r="I41" s="510"/>
      <c r="J41" s="510"/>
      <c r="K41" s="510"/>
      <c r="L41" s="510"/>
      <c r="M41" s="510"/>
      <c r="N41" s="510"/>
      <c r="O41" s="510"/>
      <c r="P41" s="510"/>
      <c r="Q41" s="510"/>
      <c r="R41" s="168"/>
      <c r="S41" s="168"/>
      <c r="T41" s="168"/>
      <c r="U41" s="168"/>
      <c r="V41" s="168"/>
    </row>
    <row r="42" spans="2:27" ht="14.65" customHeight="1">
      <c r="B42" s="111" t="s">
        <v>518</v>
      </c>
      <c r="C42" s="510" t="s">
        <v>535</v>
      </c>
      <c r="D42" s="510"/>
      <c r="E42" s="510"/>
      <c r="F42" s="510"/>
      <c r="G42" s="510"/>
      <c r="H42" s="510"/>
      <c r="I42" s="510"/>
      <c r="J42" s="510"/>
      <c r="K42" s="510"/>
      <c r="L42" s="510"/>
      <c r="M42" s="510"/>
      <c r="N42" s="510"/>
      <c r="O42" s="510"/>
      <c r="P42" s="510"/>
      <c r="Q42" s="510"/>
      <c r="R42" s="168"/>
      <c r="S42" s="168"/>
      <c r="T42" s="168"/>
      <c r="U42" s="168"/>
      <c r="V42" s="168"/>
    </row>
    <row r="43" spans="2:27">
      <c r="B43" s="111" t="s">
        <v>520</v>
      </c>
      <c r="C43" s="484" t="s">
        <v>762</v>
      </c>
      <c r="D43" s="484"/>
      <c r="E43" s="484"/>
      <c r="F43" s="484"/>
      <c r="G43" s="484"/>
      <c r="H43" s="484"/>
      <c r="I43" s="484"/>
      <c r="J43" s="484"/>
      <c r="K43" s="484"/>
      <c r="L43" s="484"/>
      <c r="M43" s="484"/>
      <c r="N43" s="484"/>
      <c r="O43" s="484"/>
      <c r="P43" s="484"/>
      <c r="Q43" s="484"/>
      <c r="R43" s="168"/>
      <c r="S43" s="168"/>
      <c r="T43" s="168"/>
      <c r="U43" s="168"/>
      <c r="V43" s="168"/>
    </row>
    <row r="44" spans="2:27" ht="14.65" customHeight="1">
      <c r="B44" s="390"/>
      <c r="C44" s="263"/>
      <c r="D44" s="263"/>
      <c r="E44" s="263"/>
      <c r="F44" s="263"/>
      <c r="G44" s="263"/>
      <c r="H44" s="263"/>
      <c r="I44" s="263"/>
      <c r="J44" s="263"/>
      <c r="K44" s="263"/>
      <c r="L44" s="263"/>
      <c r="M44" s="263"/>
      <c r="N44" s="263"/>
      <c r="O44" s="263"/>
      <c r="P44" s="263"/>
      <c r="Q44" s="263"/>
      <c r="R44" s="390"/>
      <c r="S44" s="20"/>
      <c r="T44" s="13"/>
      <c r="U44" s="13"/>
      <c r="V44" s="13"/>
    </row>
    <row r="45" spans="2:27">
      <c r="B45" s="515" t="s">
        <v>381</v>
      </c>
      <c r="C45" s="516"/>
      <c r="D45" s="516"/>
      <c r="E45" s="516"/>
      <c r="F45" s="516"/>
      <c r="G45" s="516"/>
      <c r="H45" s="516"/>
      <c r="I45" s="516"/>
      <c r="J45" s="516"/>
      <c r="K45" s="516"/>
      <c r="L45" s="516"/>
      <c r="M45" s="516"/>
      <c r="N45" s="516"/>
      <c r="O45" s="516"/>
      <c r="P45" s="516"/>
      <c r="Q45" s="517"/>
      <c r="R45" s="390"/>
      <c r="S45" s="390"/>
      <c r="T45" s="390"/>
      <c r="U45" s="390"/>
      <c r="V45" s="390"/>
    </row>
    <row r="46" spans="2:27">
      <c r="B46" s="508" t="s">
        <v>27</v>
      </c>
      <c r="C46" s="480" t="s">
        <v>445</v>
      </c>
      <c r="D46" s="485"/>
      <c r="E46" s="485"/>
      <c r="F46" s="485" t="s">
        <v>446</v>
      </c>
      <c r="G46" s="485"/>
      <c r="H46" s="485"/>
      <c r="I46" s="485" t="s">
        <v>447</v>
      </c>
      <c r="J46" s="485"/>
      <c r="K46" s="485"/>
      <c r="L46" s="485" t="s">
        <v>448</v>
      </c>
      <c r="M46" s="485"/>
      <c r="N46" s="525"/>
      <c r="O46" s="480" t="s">
        <v>213</v>
      </c>
      <c r="P46" s="485"/>
      <c r="Q46" s="485"/>
      <c r="R46" s="390"/>
      <c r="S46" s="390"/>
      <c r="T46" s="390"/>
      <c r="U46" s="390"/>
      <c r="V46" s="390"/>
    </row>
    <row r="47" spans="2:27">
      <c r="B47" s="508"/>
      <c r="C47" s="49" t="s">
        <v>523</v>
      </c>
      <c r="D47" s="49" t="s">
        <v>524</v>
      </c>
      <c r="E47" s="50" t="s">
        <v>525</v>
      </c>
      <c r="F47" s="49" t="s">
        <v>523</v>
      </c>
      <c r="G47" s="49" t="s">
        <v>524</v>
      </c>
      <c r="H47" s="50" t="s">
        <v>525</v>
      </c>
      <c r="I47" s="49" t="s">
        <v>523</v>
      </c>
      <c r="J47" s="49" t="s">
        <v>524</v>
      </c>
      <c r="K47" s="50" t="s">
        <v>525</v>
      </c>
      <c r="L47" s="49" t="s">
        <v>523</v>
      </c>
      <c r="M47" s="49" t="s">
        <v>524</v>
      </c>
      <c r="N47" s="50" t="s">
        <v>525</v>
      </c>
      <c r="O47" s="49" t="s">
        <v>523</v>
      </c>
      <c r="P47" s="49" t="s">
        <v>524</v>
      </c>
      <c r="Q47" s="50" t="s">
        <v>525</v>
      </c>
      <c r="R47" s="390"/>
      <c r="S47" s="390"/>
      <c r="T47" s="390"/>
      <c r="U47" s="390"/>
      <c r="V47" s="390"/>
    </row>
    <row r="48" spans="2:27">
      <c r="B48" s="57" t="s">
        <v>382</v>
      </c>
      <c r="C48" s="90">
        <v>2534670.4166666665</v>
      </c>
      <c r="D48" s="90">
        <v>2817620.9166666665</v>
      </c>
      <c r="E48" s="90">
        <v>3245244.3333333335</v>
      </c>
      <c r="F48" s="90">
        <v>828056.83333333337</v>
      </c>
      <c r="G48" s="90">
        <v>961588.83333333337</v>
      </c>
      <c r="H48" s="90">
        <v>828091.16666666663</v>
      </c>
      <c r="I48" s="90">
        <v>93112.583333333328</v>
      </c>
      <c r="J48" s="90">
        <v>136608.16666666666</v>
      </c>
      <c r="K48" s="90">
        <v>159974.75</v>
      </c>
      <c r="L48" s="90">
        <v>3848.5833333333335</v>
      </c>
      <c r="M48" s="90">
        <v>4514.583333333333</v>
      </c>
      <c r="N48" s="90">
        <v>4581.166666666667</v>
      </c>
      <c r="O48" s="90">
        <v>3459688.416666667</v>
      </c>
      <c r="P48" s="46">
        <v>3920332.5</v>
      </c>
      <c r="Q48" s="46">
        <v>4237891.416666667</v>
      </c>
      <c r="R48" s="128"/>
      <c r="S48" s="128"/>
      <c r="T48" s="128"/>
      <c r="U48" s="128"/>
      <c r="V48" s="128"/>
      <c r="W48" s="128"/>
      <c r="X48" s="128"/>
      <c r="Y48" s="128"/>
      <c r="Z48" s="128"/>
      <c r="AA48" s="128"/>
    </row>
    <row r="49" spans="2:27">
      <c r="B49" s="57" t="s">
        <v>383</v>
      </c>
      <c r="C49" s="90">
        <v>2511.3079431512624</v>
      </c>
      <c r="D49" s="90">
        <v>3099.9992362036305</v>
      </c>
      <c r="E49" s="90">
        <v>3832.3229656272902</v>
      </c>
      <c r="F49" s="90">
        <v>1120.8463388845194</v>
      </c>
      <c r="G49" s="90">
        <v>1411.5278498430282</v>
      </c>
      <c r="H49" s="90">
        <v>1211.6194022178065</v>
      </c>
      <c r="I49" s="90">
        <v>82.331562084356619</v>
      </c>
      <c r="J49" s="90">
        <v>134.62464301132803</v>
      </c>
      <c r="K49" s="90">
        <v>189.20324015342464</v>
      </c>
      <c r="L49" s="90">
        <v>44.683395435000001</v>
      </c>
      <c r="M49" s="90">
        <v>62.241819117500008</v>
      </c>
      <c r="N49" s="90">
        <v>69.530012960833346</v>
      </c>
      <c r="O49" s="90">
        <v>3759.1692395551386</v>
      </c>
      <c r="P49" s="46">
        <v>4708.393548175487</v>
      </c>
      <c r="Q49" s="46">
        <v>5302.6756209593505</v>
      </c>
      <c r="R49" s="128"/>
      <c r="S49" s="128"/>
      <c r="T49" s="128"/>
      <c r="U49" s="128"/>
      <c r="V49" s="128"/>
      <c r="W49" s="128"/>
      <c r="X49" s="128"/>
      <c r="Y49" s="128"/>
      <c r="Z49" s="128"/>
      <c r="AA49" s="128"/>
    </row>
    <row r="50" spans="2:27">
      <c r="B50" s="13"/>
      <c r="C50" s="20"/>
      <c r="D50" s="20"/>
      <c r="E50" s="20"/>
      <c r="F50" s="20"/>
      <c r="G50" s="20"/>
      <c r="H50" s="20"/>
      <c r="I50" s="20"/>
      <c r="J50" s="20"/>
      <c r="K50" s="20"/>
      <c r="L50" s="20"/>
      <c r="M50" s="20"/>
      <c r="N50" s="20"/>
      <c r="O50" s="20"/>
      <c r="P50" s="390"/>
      <c r="Q50" s="390"/>
      <c r="R50" s="390"/>
      <c r="S50" s="20"/>
      <c r="T50" s="13"/>
      <c r="U50" s="13"/>
      <c r="V50" s="13"/>
    </row>
    <row r="51" spans="2:27">
      <c r="B51" s="111" t="s">
        <v>516</v>
      </c>
      <c r="C51" s="510" t="s">
        <v>648</v>
      </c>
      <c r="D51" s="510"/>
      <c r="E51" s="510"/>
      <c r="F51" s="510"/>
      <c r="G51" s="510"/>
      <c r="H51" s="510"/>
      <c r="I51" s="510"/>
      <c r="J51" s="510"/>
      <c r="K51" s="510"/>
      <c r="L51" s="510"/>
      <c r="M51" s="510"/>
      <c r="N51" s="510"/>
      <c r="O51" s="510"/>
      <c r="P51" s="510"/>
      <c r="Q51" s="510"/>
      <c r="R51" s="390"/>
      <c r="S51" s="390"/>
      <c r="T51" s="390"/>
      <c r="U51" s="390"/>
      <c r="V51" s="390"/>
    </row>
    <row r="52" spans="2:27">
      <c r="B52" s="111" t="s">
        <v>518</v>
      </c>
      <c r="C52" s="510" t="s">
        <v>475</v>
      </c>
      <c r="D52" s="510"/>
      <c r="E52" s="510"/>
      <c r="F52" s="510"/>
      <c r="G52" s="510"/>
      <c r="H52" s="510"/>
      <c r="I52" s="510"/>
      <c r="J52" s="510"/>
      <c r="K52" s="510"/>
      <c r="L52" s="510"/>
      <c r="M52" s="510"/>
      <c r="N52" s="510"/>
      <c r="O52" s="510"/>
      <c r="P52" s="510"/>
      <c r="Q52" s="510"/>
      <c r="R52" s="390"/>
      <c r="S52" s="390"/>
      <c r="T52" s="390"/>
      <c r="U52" s="390"/>
      <c r="V52" s="390"/>
    </row>
    <row r="53" spans="2:27">
      <c r="B53" s="111" t="s">
        <v>520</v>
      </c>
      <c r="C53" s="510"/>
      <c r="D53" s="510"/>
      <c r="E53" s="510"/>
      <c r="F53" s="510"/>
      <c r="G53" s="510"/>
      <c r="H53" s="510"/>
      <c r="I53" s="510"/>
      <c r="J53" s="510"/>
      <c r="K53" s="510"/>
      <c r="L53" s="510"/>
      <c r="M53" s="510"/>
      <c r="N53" s="510"/>
      <c r="O53" s="510"/>
      <c r="P53" s="510"/>
      <c r="Q53" s="510"/>
      <c r="R53" s="390"/>
      <c r="S53" s="390"/>
      <c r="T53" s="390"/>
      <c r="U53" s="390"/>
      <c r="V53" s="390"/>
    </row>
    <row r="54" spans="2:27">
      <c r="B54" s="13"/>
      <c r="C54" s="20"/>
      <c r="D54" s="20"/>
      <c r="E54" s="20"/>
      <c r="F54" s="20"/>
      <c r="G54" s="20"/>
      <c r="H54" s="20"/>
      <c r="I54" s="20"/>
      <c r="J54" s="20"/>
      <c r="K54" s="20"/>
      <c r="L54" s="20"/>
      <c r="M54" s="20"/>
      <c r="N54" s="20"/>
      <c r="O54" s="20"/>
      <c r="P54" s="20"/>
      <c r="Q54" s="20"/>
      <c r="R54" s="20"/>
      <c r="S54" s="20"/>
      <c r="T54" s="13"/>
      <c r="U54" s="13"/>
      <c r="V54" s="13"/>
    </row>
    <row r="55" spans="2:27">
      <c r="B55" s="13"/>
      <c r="C55" s="20"/>
      <c r="D55" s="20"/>
      <c r="E55" s="20"/>
      <c r="F55" s="20"/>
      <c r="G55" s="20"/>
      <c r="H55" s="20"/>
      <c r="I55" s="20"/>
      <c r="J55" s="20"/>
      <c r="K55" s="20"/>
      <c r="L55" s="20"/>
      <c r="M55" s="20"/>
      <c r="N55" s="20"/>
      <c r="O55" s="20"/>
      <c r="P55" s="20"/>
      <c r="Q55" s="20"/>
      <c r="R55" s="20"/>
      <c r="S55" s="20"/>
      <c r="T55" s="13"/>
      <c r="U55" s="13"/>
      <c r="V55" s="13"/>
    </row>
    <row r="57" spans="2:27">
      <c r="B57" s="390"/>
      <c r="C57"/>
      <c r="D57"/>
      <c r="E57"/>
      <c r="F57"/>
      <c r="G57"/>
      <c r="H57"/>
      <c r="I57"/>
      <c r="J57"/>
      <c r="K57"/>
      <c r="L57"/>
      <c r="M57"/>
      <c r="N57"/>
      <c r="O57"/>
      <c r="P57"/>
      <c r="Q57"/>
      <c r="R57"/>
      <c r="S57"/>
      <c r="T57"/>
      <c r="U57"/>
      <c r="V57"/>
    </row>
    <row r="58" spans="2:27">
      <c r="B58" s="390"/>
      <c r="C58"/>
      <c r="D58"/>
      <c r="E58"/>
      <c r="F58"/>
      <c r="G58"/>
      <c r="H58"/>
      <c r="I58"/>
      <c r="J58"/>
      <c r="K58"/>
      <c r="L58"/>
      <c r="M58"/>
      <c r="N58"/>
      <c r="O58"/>
      <c r="P58"/>
      <c r="Q58"/>
      <c r="R58"/>
      <c r="S58"/>
      <c r="T58"/>
      <c r="U58"/>
      <c r="V58"/>
    </row>
  </sheetData>
  <mergeCells count="38">
    <mergeCell ref="B32:Q32"/>
    <mergeCell ref="B31:Q31"/>
    <mergeCell ref="B19:B20"/>
    <mergeCell ref="O6:Q6"/>
    <mergeCell ref="B21:Q21"/>
    <mergeCell ref="C27:E27"/>
    <mergeCell ref="C29:E29"/>
    <mergeCell ref="I29:N29"/>
    <mergeCell ref="C15:Q15"/>
    <mergeCell ref="C19:E19"/>
    <mergeCell ref="F19:H19"/>
    <mergeCell ref="I19:K19"/>
    <mergeCell ref="L19:N19"/>
    <mergeCell ref="O19:Q19"/>
    <mergeCell ref="B18:Q18"/>
    <mergeCell ref="I27:K27"/>
    <mergeCell ref="C53:Q53"/>
    <mergeCell ref="C41:Q41"/>
    <mergeCell ref="C42:Q42"/>
    <mergeCell ref="C43:Q43"/>
    <mergeCell ref="C46:E46"/>
    <mergeCell ref="F46:H46"/>
    <mergeCell ref="I46:K46"/>
    <mergeCell ref="L46:N46"/>
    <mergeCell ref="O46:Q46"/>
    <mergeCell ref="B45:Q45"/>
    <mergeCell ref="B46:B47"/>
    <mergeCell ref="C51:Q51"/>
    <mergeCell ref="C52:Q52"/>
    <mergeCell ref="L27:N27"/>
    <mergeCell ref="B5:Q5"/>
    <mergeCell ref="B6:B7"/>
    <mergeCell ref="C13:Q13"/>
    <mergeCell ref="C14:Q14"/>
    <mergeCell ref="C6:E6"/>
    <mergeCell ref="F6:H6"/>
    <mergeCell ref="I6:K6"/>
    <mergeCell ref="L6:N6"/>
  </mergeCells>
  <phoneticPr fontId="102" type="noConversion"/>
  <conditionalFormatting sqref="R40:V43">
    <cfRule type="cellIs" dxfId="0" priority="1" operator="notEqual">
      <formula>0</formula>
    </cfRule>
  </conditionalFormatting>
  <hyperlinks>
    <hyperlink ref="A1" location="'0_Content '!A1" display="Back to content" xr:uid="{6EDE5C4D-E62E-4DEB-AF9D-03DC0D673382}"/>
    <hyperlink ref="A2" location="'0.1_Index'!A1" display="Index" xr:uid="{082F7C71-7C66-4419-9AA2-E0FA6F84DA1F}"/>
  </hyperlinks>
  <pageMargins left="0.7" right="0.7" top="0.75" bottom="0.75" header="0.3" footer="0.3"/>
  <pageSetup paperSize="8" orientation="portrait" r:id="rId1"/>
  <headerFooter>
    <oddHeader>&amp;C&amp;"Calibri"&amp;10&amp;K0078D7Classification:  Restricted to ProCreditGroup&amp;1#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67BE6-DACE-4E34-8D8A-E77A3A911CA6}">
  <sheetPr>
    <tabColor rgb="FF004F95"/>
  </sheetPr>
  <dimension ref="A1:AH43"/>
  <sheetViews>
    <sheetView showGridLines="0" zoomScale="80" zoomScaleNormal="80" workbookViewId="0">
      <selection activeCell="B44" sqref="B44"/>
    </sheetView>
  </sheetViews>
  <sheetFormatPr defaultRowHeight="14.45"/>
  <cols>
    <col min="1" max="1" width="17" bestFit="1" customWidth="1"/>
    <col min="2" max="2" width="42.28515625" style="165" customWidth="1"/>
    <col min="3" max="3" width="8.7109375" style="165"/>
    <col min="4" max="6" width="12.5703125" style="165" customWidth="1"/>
    <col min="7" max="7" width="8.7109375" style="165" bestFit="1" customWidth="1"/>
    <col min="8" max="9" width="8.7109375" style="165"/>
    <col min="10" max="10" width="16.7109375" style="165" bestFit="1" customWidth="1"/>
    <col min="11" max="22" width="8.7109375" style="165"/>
  </cols>
  <sheetData>
    <row r="1" spans="1:34">
      <c r="A1" s="104" t="s">
        <v>20</v>
      </c>
      <c r="B1" s="390"/>
      <c r="C1" s="390"/>
      <c r="D1" s="390"/>
      <c r="E1" s="390"/>
      <c r="F1" s="390"/>
      <c r="G1" s="390"/>
      <c r="H1" s="390"/>
      <c r="I1" s="390"/>
      <c r="J1" s="390"/>
      <c r="K1" s="390"/>
      <c r="L1" s="390"/>
      <c r="M1" s="390"/>
      <c r="N1" s="390"/>
      <c r="O1" s="390"/>
      <c r="P1" s="390"/>
      <c r="Q1" s="390"/>
      <c r="R1" s="390"/>
      <c r="S1" s="390"/>
      <c r="T1" s="390"/>
      <c r="U1" s="390"/>
      <c r="V1" s="390"/>
    </row>
    <row r="2" spans="1:34">
      <c r="A2" s="104" t="s">
        <v>443</v>
      </c>
      <c r="B2" s="390"/>
      <c r="C2" s="390"/>
      <c r="D2" s="390"/>
      <c r="E2" s="390"/>
      <c r="F2" s="390"/>
      <c r="G2" s="390"/>
      <c r="H2" s="390"/>
      <c r="I2" s="390"/>
      <c r="J2" s="390"/>
      <c r="K2" s="390"/>
      <c r="L2" s="390"/>
      <c r="M2" s="390"/>
      <c r="N2" s="390"/>
      <c r="O2" s="390"/>
      <c r="P2" s="390"/>
      <c r="Q2" s="390"/>
      <c r="R2" s="390"/>
      <c r="S2" s="390"/>
      <c r="T2" s="390"/>
      <c r="U2" s="390"/>
      <c r="V2" s="390"/>
    </row>
    <row r="3" spans="1:34">
      <c r="B3" s="108" t="s">
        <v>763</v>
      </c>
      <c r="C3" s="390"/>
      <c r="D3" s="20"/>
      <c r="E3" s="20"/>
      <c r="F3" s="20"/>
      <c r="G3" s="20"/>
      <c r="H3" s="20"/>
      <c r="I3" s="20"/>
      <c r="J3" s="20"/>
      <c r="K3" s="20"/>
      <c r="L3" s="20"/>
      <c r="M3" s="20"/>
      <c r="N3" s="20"/>
      <c r="O3" s="20"/>
      <c r="P3" s="20"/>
      <c r="Q3" s="20"/>
      <c r="R3" s="20"/>
      <c r="S3" s="20"/>
      <c r="T3" s="20"/>
      <c r="U3" s="20"/>
      <c r="V3" s="20"/>
    </row>
    <row r="4" spans="1:34">
      <c r="B4" s="13"/>
      <c r="C4" s="13"/>
      <c r="D4" s="20"/>
      <c r="E4" s="20"/>
      <c r="F4" s="20"/>
      <c r="G4" s="20"/>
      <c r="H4" s="20"/>
      <c r="I4" s="20"/>
      <c r="J4" s="20"/>
      <c r="K4" s="20"/>
      <c r="L4" s="20"/>
      <c r="M4" s="20"/>
      <c r="N4" s="20"/>
      <c r="O4" s="20"/>
      <c r="P4" s="20"/>
      <c r="Q4" s="20"/>
      <c r="R4" s="20"/>
      <c r="S4" s="20"/>
      <c r="T4" s="20"/>
      <c r="U4" s="20"/>
      <c r="V4" s="20"/>
    </row>
    <row r="5" spans="1:34">
      <c r="B5" s="515" t="s">
        <v>386</v>
      </c>
      <c r="C5" s="516"/>
      <c r="D5" s="516"/>
      <c r="E5" s="516"/>
      <c r="F5" s="516"/>
      <c r="G5" s="516"/>
      <c r="H5" s="516"/>
      <c r="I5" s="516"/>
      <c r="J5" s="516"/>
      <c r="K5" s="516"/>
      <c r="L5" s="516"/>
      <c r="M5" s="516"/>
      <c r="N5" s="516"/>
      <c r="O5" s="516"/>
      <c r="P5" s="516"/>
      <c r="Q5" s="516"/>
      <c r="R5" s="390"/>
      <c r="S5" s="390"/>
      <c r="T5" s="390"/>
      <c r="U5" s="390"/>
      <c r="V5" s="390"/>
    </row>
    <row r="6" spans="1:34">
      <c r="B6" s="508" t="s">
        <v>27</v>
      </c>
      <c r="C6" s="480" t="s">
        <v>445</v>
      </c>
      <c r="D6" s="485"/>
      <c r="E6" s="485"/>
      <c r="F6" s="485" t="s">
        <v>446</v>
      </c>
      <c r="G6" s="485"/>
      <c r="H6" s="485"/>
      <c r="I6" s="485" t="s">
        <v>447</v>
      </c>
      <c r="J6" s="485"/>
      <c r="K6" s="485"/>
      <c r="L6" s="485" t="s">
        <v>448</v>
      </c>
      <c r="M6" s="485"/>
      <c r="N6" s="525"/>
      <c r="O6" s="480" t="s">
        <v>213</v>
      </c>
      <c r="P6" s="485"/>
      <c r="Q6" s="485"/>
      <c r="R6" s="390"/>
      <c r="S6" s="390"/>
      <c r="T6" s="390"/>
      <c r="U6" s="390"/>
      <c r="V6" s="390"/>
    </row>
    <row r="7" spans="1:34">
      <c r="B7" s="508"/>
      <c r="C7" s="49" t="s">
        <v>523</v>
      </c>
      <c r="D7" s="49" t="s">
        <v>524</v>
      </c>
      <c r="E7" s="94" t="s">
        <v>525</v>
      </c>
      <c r="F7" s="49" t="s">
        <v>523</v>
      </c>
      <c r="G7" s="49" t="s">
        <v>524</v>
      </c>
      <c r="H7" s="94" t="s">
        <v>525</v>
      </c>
      <c r="I7" s="49" t="s">
        <v>523</v>
      </c>
      <c r="J7" s="49" t="s">
        <v>524</v>
      </c>
      <c r="K7" s="94" t="s">
        <v>525</v>
      </c>
      <c r="L7" s="49" t="s">
        <v>523</v>
      </c>
      <c r="M7" s="49" t="s">
        <v>524</v>
      </c>
      <c r="N7" s="94" t="s">
        <v>525</v>
      </c>
      <c r="O7" s="49" t="s">
        <v>523</v>
      </c>
      <c r="P7" s="93" t="s">
        <v>524</v>
      </c>
      <c r="Q7" s="94" t="s">
        <v>525</v>
      </c>
      <c r="R7" s="390"/>
      <c r="S7" s="390"/>
      <c r="T7" s="390"/>
      <c r="U7" s="390"/>
      <c r="V7" s="390"/>
      <c r="W7" s="390"/>
    </row>
    <row r="8" spans="1:34">
      <c r="B8" s="72" t="s">
        <v>138</v>
      </c>
      <c r="C8" s="267">
        <v>2.1999999999999999E-2</v>
      </c>
      <c r="D8" s="267">
        <v>2.0142829572272255E-2</v>
      </c>
      <c r="E8" s="267">
        <v>1.8084275617591582E-2</v>
      </c>
      <c r="F8" s="267">
        <v>2.7E-2</v>
      </c>
      <c r="G8" s="267">
        <v>1.8994481047004255E-2</v>
      </c>
      <c r="H8" s="267">
        <v>7.4413055567482247E-2</v>
      </c>
      <c r="I8" s="267">
        <v>6.0999999999999999E-2</v>
      </c>
      <c r="J8" s="267">
        <v>6.4875413559162126E-2</v>
      </c>
      <c r="K8" s="91">
        <v>6.7165585979343467E-2</v>
      </c>
      <c r="L8" s="91">
        <v>0</v>
      </c>
      <c r="M8" s="91">
        <v>0</v>
      </c>
      <c r="N8" s="91">
        <v>7.5561269913156344E-3</v>
      </c>
      <c r="O8" s="268">
        <v>2.5999999999999999E-2</v>
      </c>
      <c r="P8" s="268">
        <v>2.2911671028918033E-2</v>
      </c>
      <c r="Q8" s="268">
        <v>3.2691324877317851E-2</v>
      </c>
      <c r="R8" s="390"/>
      <c r="S8" s="390"/>
      <c r="T8" s="390"/>
      <c r="U8" s="390"/>
      <c r="V8" s="390"/>
      <c r="W8" s="390"/>
      <c r="X8" s="390"/>
      <c r="Y8" s="390"/>
      <c r="Z8" s="390"/>
      <c r="AA8" s="390"/>
      <c r="AB8" s="390"/>
      <c r="AC8" s="390"/>
      <c r="AD8" s="390"/>
      <c r="AE8" s="390"/>
      <c r="AF8" s="390"/>
      <c r="AG8" s="390"/>
      <c r="AH8" s="390"/>
    </row>
    <row r="9" spans="1:34" s="280" customFormat="1">
      <c r="B9" s="288" t="s">
        <v>552</v>
      </c>
      <c r="C9" s="567" t="s">
        <v>508</v>
      </c>
      <c r="D9" s="568"/>
      <c r="E9" s="569"/>
      <c r="F9" s="269" t="s">
        <v>508</v>
      </c>
      <c r="G9" s="269">
        <v>2.4820814854711028E-2</v>
      </c>
      <c r="H9" s="269">
        <v>2.9137758956522812E-2</v>
      </c>
      <c r="I9" s="567" t="s">
        <v>508</v>
      </c>
      <c r="J9" s="568"/>
      <c r="K9" s="568"/>
      <c r="L9" s="567" t="s">
        <v>508</v>
      </c>
      <c r="M9" s="568"/>
      <c r="N9" s="568"/>
      <c r="O9" s="269" t="s">
        <v>508</v>
      </c>
      <c r="P9" s="269">
        <v>2.4115463669954949E-2</v>
      </c>
      <c r="Q9" s="269">
        <v>2.3561785615156747E-2</v>
      </c>
      <c r="R9" s="5"/>
      <c r="S9" s="5"/>
      <c r="T9" s="5"/>
      <c r="U9" s="5"/>
      <c r="V9" s="5"/>
      <c r="W9" s="5"/>
      <c r="X9" s="5"/>
      <c r="Y9" s="5"/>
      <c r="Z9" s="5"/>
      <c r="AA9" s="5"/>
      <c r="AB9" s="5"/>
      <c r="AC9" s="5"/>
      <c r="AD9" s="5"/>
      <c r="AE9" s="5"/>
      <c r="AF9" s="5"/>
      <c r="AG9" s="5"/>
      <c r="AH9" s="5"/>
    </row>
    <row r="10" spans="1:34">
      <c r="B10" s="72" t="s">
        <v>764</v>
      </c>
      <c r="C10" s="267">
        <v>0.5193745982802136</v>
      </c>
      <c r="D10" s="267">
        <v>0.5324418561831713</v>
      </c>
      <c r="E10" s="267">
        <v>0.55155482772789088</v>
      </c>
      <c r="F10" s="267">
        <v>0.4474378834451484</v>
      </c>
      <c r="G10" s="267">
        <v>0.58687971266694672</v>
      </c>
      <c r="H10" s="267">
        <v>0.79160865003980718</v>
      </c>
      <c r="I10" s="267">
        <v>0.28579959259913268</v>
      </c>
      <c r="J10" s="267">
        <v>0.3028557170975803</v>
      </c>
      <c r="K10" s="91">
        <v>0.33490142106771648</v>
      </c>
      <c r="L10" s="267" t="s">
        <v>508</v>
      </c>
      <c r="M10" s="267" t="s">
        <v>508</v>
      </c>
      <c r="N10" s="303">
        <v>5.1642416831358347E-2</v>
      </c>
      <c r="O10" s="268">
        <v>0.46943791388464773</v>
      </c>
      <c r="P10" s="268">
        <v>0.49601376333022418</v>
      </c>
      <c r="Q10" s="268">
        <v>0.61799725793307902</v>
      </c>
      <c r="R10" s="390"/>
      <c r="S10" s="390"/>
      <c r="T10" s="390"/>
      <c r="U10" s="390"/>
      <c r="V10" s="390"/>
      <c r="W10" s="390"/>
      <c r="X10" s="390"/>
      <c r="Y10" s="390"/>
      <c r="Z10" s="390"/>
      <c r="AA10" s="390"/>
      <c r="AB10" s="390"/>
      <c r="AC10" s="390"/>
      <c r="AD10" s="390"/>
      <c r="AE10" s="390"/>
      <c r="AF10" s="390"/>
      <c r="AG10" s="390"/>
      <c r="AH10" s="390"/>
    </row>
    <row r="11" spans="1:34" s="280" customFormat="1">
      <c r="B11" s="288" t="s">
        <v>552</v>
      </c>
      <c r="C11" s="567" t="s">
        <v>508</v>
      </c>
      <c r="D11" s="568"/>
      <c r="E11" s="569"/>
      <c r="F11" s="269" t="s">
        <v>508</v>
      </c>
      <c r="G11" s="289">
        <v>0.55262067466602538</v>
      </c>
      <c r="H11" s="289">
        <v>0.5960787286439363</v>
      </c>
      <c r="I11" s="567" t="s">
        <v>508</v>
      </c>
      <c r="J11" s="568"/>
      <c r="K11" s="568"/>
      <c r="L11" s="568"/>
      <c r="M11" s="568"/>
      <c r="N11" s="569"/>
      <c r="O11" s="269" t="s">
        <v>508</v>
      </c>
      <c r="P11" s="289">
        <v>0.48409676960213249</v>
      </c>
      <c r="Q11" s="289">
        <v>0.50006644999984695</v>
      </c>
      <c r="R11" s="5"/>
      <c r="S11" s="5"/>
      <c r="T11" s="5"/>
      <c r="U11" s="5"/>
      <c r="V11" s="5"/>
      <c r="W11" s="5"/>
      <c r="X11" s="5"/>
      <c r="Y11" s="5"/>
      <c r="Z11" s="5"/>
      <c r="AA11" s="5"/>
      <c r="AB11" s="5"/>
      <c r="AC11" s="5"/>
      <c r="AD11" s="5"/>
      <c r="AE11" s="5"/>
      <c r="AF11" s="5"/>
      <c r="AG11" s="5"/>
      <c r="AH11" s="5"/>
    </row>
    <row r="12" spans="1:34" ht="14.65" customHeight="1">
      <c r="B12" s="13"/>
      <c r="C12" s="13"/>
      <c r="D12" s="13"/>
      <c r="E12" s="13"/>
      <c r="F12" s="13"/>
      <c r="G12" s="13"/>
      <c r="H12" s="13"/>
      <c r="I12" s="390"/>
      <c r="J12" s="390"/>
      <c r="K12" s="13"/>
      <c r="L12" s="13"/>
      <c r="M12" s="13"/>
      <c r="N12" s="13"/>
      <c r="O12" s="13"/>
      <c r="P12" s="13"/>
      <c r="Q12" s="13"/>
      <c r="R12" s="13"/>
      <c r="S12" s="13"/>
      <c r="T12" s="13"/>
      <c r="U12" s="13"/>
      <c r="V12" s="13"/>
    </row>
    <row r="13" spans="1:34" ht="14.65" customHeight="1">
      <c r="B13" s="111" t="s">
        <v>516</v>
      </c>
      <c r="C13" s="566" t="s">
        <v>644</v>
      </c>
      <c r="D13" s="560"/>
      <c r="E13" s="560"/>
      <c r="F13" s="560"/>
      <c r="G13" s="560"/>
      <c r="H13" s="560"/>
      <c r="I13" s="560"/>
      <c r="J13" s="560"/>
      <c r="K13" s="560"/>
      <c r="L13" s="560"/>
      <c r="M13" s="560"/>
      <c r="N13" s="560"/>
      <c r="O13" s="560"/>
      <c r="P13" s="560"/>
      <c r="Q13" s="561"/>
      <c r="R13" s="390"/>
      <c r="S13" s="390"/>
      <c r="T13" s="390"/>
      <c r="U13" s="390"/>
      <c r="V13" s="390"/>
    </row>
    <row r="14" spans="1:34">
      <c r="B14" s="111" t="s">
        <v>518</v>
      </c>
      <c r="C14" s="566" t="s">
        <v>645</v>
      </c>
      <c r="D14" s="560"/>
      <c r="E14" s="560"/>
      <c r="F14" s="560"/>
      <c r="G14" s="560"/>
      <c r="H14" s="560"/>
      <c r="I14" s="560"/>
      <c r="J14" s="560"/>
      <c r="K14" s="560"/>
      <c r="L14" s="560"/>
      <c r="M14" s="560"/>
      <c r="N14" s="560"/>
      <c r="O14" s="560"/>
      <c r="P14" s="560"/>
      <c r="Q14" s="561"/>
      <c r="R14" s="390"/>
      <c r="S14" s="390"/>
      <c r="T14" s="390"/>
      <c r="U14" s="390"/>
      <c r="V14" s="390"/>
    </row>
    <row r="15" spans="1:34">
      <c r="B15" s="114" t="s">
        <v>520</v>
      </c>
      <c r="C15" s="566" t="s">
        <v>765</v>
      </c>
      <c r="D15" s="560"/>
      <c r="E15" s="560"/>
      <c r="F15" s="560"/>
      <c r="G15" s="560"/>
      <c r="H15" s="560"/>
      <c r="I15" s="560"/>
      <c r="J15" s="560"/>
      <c r="K15" s="560"/>
      <c r="L15" s="560"/>
      <c r="M15" s="560"/>
      <c r="N15" s="560"/>
      <c r="O15" s="560"/>
      <c r="P15" s="560"/>
      <c r="Q15" s="561"/>
      <c r="R15" s="390"/>
      <c r="S15" s="390"/>
      <c r="T15" s="390"/>
      <c r="U15" s="390"/>
      <c r="V15" s="390"/>
    </row>
    <row r="16" spans="1:34">
      <c r="B16" s="13"/>
      <c r="C16" s="14"/>
      <c r="D16" s="14"/>
      <c r="E16" s="14"/>
      <c r="F16" s="14"/>
      <c r="G16" s="14"/>
      <c r="H16" s="14"/>
      <c r="I16" s="14"/>
      <c r="J16" s="14"/>
      <c r="K16" s="14"/>
      <c r="L16" s="14"/>
      <c r="M16" s="14"/>
      <c r="N16" s="14"/>
      <c r="O16" s="390"/>
      <c r="P16" s="14"/>
      <c r="Q16" s="14"/>
      <c r="R16" s="14"/>
      <c r="S16" s="14"/>
      <c r="T16" s="14"/>
      <c r="U16" s="14"/>
      <c r="V16" s="14"/>
    </row>
    <row r="17" spans="2:22">
      <c r="B17" s="515" t="s">
        <v>389</v>
      </c>
      <c r="C17" s="516"/>
      <c r="D17" s="516"/>
      <c r="E17" s="516"/>
      <c r="F17" s="516"/>
      <c r="G17" s="516"/>
      <c r="H17" s="516"/>
      <c r="I17" s="516"/>
      <c r="J17" s="516"/>
      <c r="K17" s="516"/>
      <c r="L17" s="516"/>
      <c r="M17" s="516"/>
      <c r="N17" s="517"/>
      <c r="O17" s="13"/>
      <c r="P17" s="14"/>
      <c r="Q17" s="14"/>
      <c r="R17" s="14"/>
      <c r="S17"/>
      <c r="T17"/>
      <c r="U17"/>
      <c r="V17"/>
    </row>
    <row r="18" spans="2:22">
      <c r="B18" s="123" t="s">
        <v>27</v>
      </c>
      <c r="C18" s="71" t="s">
        <v>766</v>
      </c>
      <c r="D18" s="71" t="s">
        <v>767</v>
      </c>
      <c r="E18" s="71" t="s">
        <v>768</v>
      </c>
      <c r="F18" s="71" t="s">
        <v>769</v>
      </c>
      <c r="G18" s="71" t="s">
        <v>770</v>
      </c>
      <c r="H18" s="71" t="s">
        <v>448</v>
      </c>
      <c r="I18" s="71" t="s">
        <v>771</v>
      </c>
      <c r="J18" s="71" t="s">
        <v>772</v>
      </c>
      <c r="K18" s="71" t="s">
        <v>773</v>
      </c>
      <c r="L18" s="71" t="s">
        <v>774</v>
      </c>
      <c r="M18" s="71" t="s">
        <v>775</v>
      </c>
      <c r="N18" s="71" t="s">
        <v>776</v>
      </c>
      <c r="O18" s="13"/>
      <c r="P18" s="13"/>
      <c r="Q18" s="13"/>
      <c r="R18" s="13"/>
      <c r="S18"/>
      <c r="T18"/>
      <c r="U18"/>
      <c r="V18"/>
    </row>
    <row r="19" spans="2:22" ht="15.6">
      <c r="B19" s="57" t="s">
        <v>777</v>
      </c>
      <c r="C19" s="305">
        <v>0.05</v>
      </c>
      <c r="D19" s="305">
        <v>4.9000000000000002E-2</v>
      </c>
      <c r="E19" s="305">
        <v>0.04</v>
      </c>
      <c r="F19" s="305">
        <v>3.7999999999999999E-2</v>
      </c>
      <c r="G19" s="305">
        <v>0.04</v>
      </c>
      <c r="H19" s="305">
        <v>1.0999999999999999E-2</v>
      </c>
      <c r="I19" s="305">
        <v>1.9E-2</v>
      </c>
      <c r="J19" s="305">
        <v>3.3000000000000002E-2</v>
      </c>
      <c r="K19" s="305">
        <v>6.4000000000000001E-2</v>
      </c>
      <c r="L19" s="305">
        <v>2.9000000000000001E-2</v>
      </c>
      <c r="M19" s="305">
        <v>3.2000000000000001E-2</v>
      </c>
      <c r="N19" s="305">
        <v>0.36699999999999999</v>
      </c>
      <c r="O19" s="13"/>
      <c r="P19" s="13"/>
      <c r="Q19" s="13"/>
      <c r="R19" s="13"/>
      <c r="S19"/>
      <c r="T19"/>
      <c r="U19"/>
      <c r="V19"/>
    </row>
    <row r="20" spans="2:22" ht="15.6">
      <c r="B20" s="57" t="s">
        <v>778</v>
      </c>
      <c r="C20" s="305">
        <v>2.8421622854623914E-2</v>
      </c>
      <c r="D20" s="305">
        <v>2.1394950975698851E-2</v>
      </c>
      <c r="E20" s="305">
        <v>1.041021626348766E-2</v>
      </c>
      <c r="F20" s="305">
        <v>6.7165585977995143E-2</v>
      </c>
      <c r="G20" s="305">
        <v>3.0622323658045843E-2</v>
      </c>
      <c r="H20" s="305">
        <v>7.5561269913156344E-3</v>
      </c>
      <c r="I20" s="305">
        <v>2.0405091185739532E-2</v>
      </c>
      <c r="J20" s="305">
        <v>1.8125880009114081E-2</v>
      </c>
      <c r="K20" s="305">
        <v>2.5748298447925894E-2</v>
      </c>
      <c r="L20" s="305">
        <v>1.5864600355741929E-2</v>
      </c>
      <c r="M20" s="305">
        <v>2.5221601844615454E-2</v>
      </c>
      <c r="N20" s="305">
        <v>0.11932357850697149</v>
      </c>
      <c r="O20" s="13"/>
      <c r="P20" s="13"/>
      <c r="Q20" s="13"/>
      <c r="R20" s="13"/>
      <c r="S20"/>
      <c r="T20"/>
      <c r="U20"/>
      <c r="V20"/>
    </row>
    <row r="21" spans="2:22">
      <c r="B21" s="13"/>
      <c r="C21" s="309"/>
      <c r="D21" s="309"/>
      <c r="E21" s="309"/>
      <c r="F21" s="309"/>
      <c r="G21" s="309"/>
      <c r="H21" s="310"/>
      <c r="I21" s="310"/>
      <c r="J21" s="310"/>
      <c r="K21" s="310"/>
      <c r="L21" s="309"/>
      <c r="M21" s="310"/>
      <c r="N21" s="310"/>
      <c r="O21" s="47"/>
      <c r="P21" s="47"/>
      <c r="Q21" s="47"/>
      <c r="R21" s="47"/>
      <c r="S21" s="47"/>
      <c r="T21" s="47"/>
      <c r="U21"/>
      <c r="V21"/>
    </row>
    <row r="22" spans="2:22" ht="16.5">
      <c r="B22" s="570" t="s">
        <v>516</v>
      </c>
      <c r="C22" s="562" t="s">
        <v>779</v>
      </c>
      <c r="D22" s="562"/>
      <c r="E22" s="562"/>
      <c r="F22" s="562"/>
      <c r="G22" s="562"/>
      <c r="H22" s="562"/>
      <c r="I22" s="562"/>
      <c r="J22" s="562"/>
      <c r="K22" s="562"/>
      <c r="L22" s="562"/>
      <c r="M22" s="562"/>
      <c r="N22" s="563"/>
      <c r="O22" s="47"/>
      <c r="P22" s="47"/>
      <c r="Q22" s="47"/>
      <c r="R22" s="47"/>
      <c r="S22" s="47"/>
      <c r="T22" s="47"/>
      <c r="U22"/>
      <c r="V22"/>
    </row>
    <row r="23" spans="2:22">
      <c r="B23" s="571"/>
      <c r="C23" s="562" t="s">
        <v>780</v>
      </c>
      <c r="D23" s="562"/>
      <c r="E23" s="562"/>
      <c r="F23" s="562"/>
      <c r="G23" s="562"/>
      <c r="H23" s="562"/>
      <c r="I23" s="562"/>
      <c r="J23" s="562"/>
      <c r="K23" s="562"/>
      <c r="L23" s="562"/>
      <c r="M23" s="562"/>
      <c r="N23" s="563"/>
      <c r="O23" s="47"/>
      <c r="P23" s="47"/>
      <c r="Q23" s="47"/>
      <c r="R23" s="47"/>
      <c r="S23" s="47"/>
      <c r="T23" s="47"/>
      <c r="U23"/>
      <c r="V23"/>
    </row>
    <row r="24" spans="2:22">
      <c r="B24" s="572"/>
      <c r="C24" s="307" t="s">
        <v>781</v>
      </c>
      <c r="D24" s="13"/>
      <c r="E24" s="13"/>
      <c r="F24" s="13"/>
      <c r="G24" s="13"/>
      <c r="H24" s="47"/>
      <c r="I24" s="47"/>
      <c r="J24" s="47"/>
      <c r="K24" s="47"/>
      <c r="L24" s="13"/>
      <c r="M24" s="47"/>
      <c r="N24" s="311"/>
      <c r="O24" s="47"/>
      <c r="P24" s="47"/>
      <c r="Q24" s="47"/>
      <c r="R24" s="47"/>
      <c r="S24" s="47"/>
      <c r="T24" s="47"/>
      <c r="U24"/>
      <c r="V24"/>
    </row>
    <row r="25" spans="2:22">
      <c r="B25" s="571"/>
      <c r="C25" s="564" t="s">
        <v>782</v>
      </c>
      <c r="D25" s="564"/>
      <c r="E25" s="564"/>
      <c r="F25" s="564"/>
      <c r="G25" s="564"/>
      <c r="H25" s="564"/>
      <c r="I25" s="564"/>
      <c r="J25" s="564"/>
      <c r="K25" s="564"/>
      <c r="L25" s="564"/>
      <c r="M25" s="564"/>
      <c r="N25" s="565"/>
      <c r="O25" s="47"/>
      <c r="P25" s="47"/>
      <c r="Q25" s="47"/>
      <c r="R25" s="47"/>
      <c r="S25" s="47"/>
      <c r="T25" s="47"/>
      <c r="U25"/>
      <c r="V25"/>
    </row>
    <row r="26" spans="2:22">
      <c r="B26" s="572"/>
      <c r="C26" s="307" t="s">
        <v>783</v>
      </c>
      <c r="D26" s="13"/>
      <c r="E26" s="13"/>
      <c r="F26" s="13"/>
      <c r="G26" s="13"/>
      <c r="H26" s="47"/>
      <c r="I26" s="47"/>
      <c r="J26" s="47"/>
      <c r="K26" s="47"/>
      <c r="L26" s="13"/>
      <c r="M26" s="47"/>
      <c r="N26" s="311"/>
      <c r="O26" s="47"/>
      <c r="P26" s="47"/>
      <c r="Q26" s="47"/>
      <c r="R26" s="47"/>
      <c r="S26" s="47"/>
      <c r="T26" s="47"/>
      <c r="U26"/>
      <c r="V26"/>
    </row>
    <row r="27" spans="2:22">
      <c r="B27" s="572"/>
      <c r="C27" s="307" t="s">
        <v>784</v>
      </c>
      <c r="D27" s="13"/>
      <c r="E27" s="13"/>
      <c r="F27" s="13"/>
      <c r="G27" s="13"/>
      <c r="H27" s="47"/>
      <c r="I27" s="47"/>
      <c r="J27" s="47"/>
      <c r="K27" s="47"/>
      <c r="L27" s="13"/>
      <c r="M27" s="47"/>
      <c r="N27" s="311"/>
      <c r="O27" s="47"/>
      <c r="P27" s="47"/>
      <c r="Q27" s="47"/>
      <c r="R27" s="47"/>
      <c r="S27" s="47"/>
      <c r="T27" s="47"/>
      <c r="U27"/>
      <c r="V27"/>
    </row>
    <row r="28" spans="2:22">
      <c r="B28" s="572"/>
      <c r="C28" s="307" t="s">
        <v>785</v>
      </c>
      <c r="D28" s="13"/>
      <c r="E28" s="13"/>
      <c r="F28" s="13"/>
      <c r="G28" s="13"/>
      <c r="H28" s="47"/>
      <c r="I28" s="47"/>
      <c r="J28" s="47"/>
      <c r="K28" s="47"/>
      <c r="L28" s="13"/>
      <c r="M28" s="47"/>
      <c r="N28" s="311"/>
      <c r="O28" s="47"/>
      <c r="P28" s="47"/>
      <c r="Q28" s="47"/>
      <c r="R28" s="47"/>
      <c r="S28" s="47"/>
      <c r="T28" s="47"/>
      <c r="U28"/>
      <c r="V28"/>
    </row>
    <row r="29" spans="2:22">
      <c r="B29" s="572"/>
      <c r="C29" s="307" t="s">
        <v>786</v>
      </c>
      <c r="D29" s="13"/>
      <c r="E29" s="13"/>
      <c r="F29" s="13"/>
      <c r="G29" s="13"/>
      <c r="H29" s="47"/>
      <c r="I29" s="47"/>
      <c r="J29" s="47"/>
      <c r="K29" s="47"/>
      <c r="L29" s="13"/>
      <c r="M29" s="47"/>
      <c r="N29" s="311"/>
      <c r="O29" s="47"/>
      <c r="P29" s="47"/>
      <c r="Q29" s="47"/>
      <c r="R29" s="47"/>
      <c r="S29" s="47"/>
      <c r="T29" s="47"/>
      <c r="U29"/>
      <c r="V29"/>
    </row>
    <row r="30" spans="2:22">
      <c r="B30" s="572"/>
      <c r="C30" s="307" t="s">
        <v>787</v>
      </c>
      <c r="D30" s="13"/>
      <c r="E30" s="13"/>
      <c r="F30" s="13"/>
      <c r="G30" s="13"/>
      <c r="H30" s="47"/>
      <c r="I30" s="47"/>
      <c r="J30" s="47"/>
      <c r="K30" s="47"/>
      <c r="L30" s="13"/>
      <c r="M30" s="47"/>
      <c r="N30" s="311"/>
      <c r="O30" s="47"/>
      <c r="P30" s="47"/>
      <c r="Q30" s="47"/>
      <c r="R30" s="47"/>
      <c r="S30" s="47"/>
      <c r="T30" s="47"/>
      <c r="U30"/>
      <c r="V30"/>
    </row>
    <row r="31" spans="2:22">
      <c r="B31" s="572"/>
      <c r="C31" s="307" t="s">
        <v>788</v>
      </c>
      <c r="D31" s="13"/>
      <c r="E31" s="13"/>
      <c r="F31" s="13"/>
      <c r="G31" s="13"/>
      <c r="H31" s="47"/>
      <c r="I31" s="47"/>
      <c r="J31" s="47"/>
      <c r="K31" s="47"/>
      <c r="L31" s="13"/>
      <c r="M31" s="47"/>
      <c r="N31" s="311"/>
      <c r="O31" s="47"/>
      <c r="P31" s="47"/>
      <c r="Q31" s="47"/>
      <c r="R31" s="47"/>
      <c r="S31" s="47"/>
      <c r="T31" s="47"/>
      <c r="U31"/>
      <c r="V31"/>
    </row>
    <row r="32" spans="2:22">
      <c r="B32" s="572"/>
      <c r="C32" s="307" t="s">
        <v>789</v>
      </c>
      <c r="D32" s="13"/>
      <c r="E32" s="13"/>
      <c r="F32" s="13"/>
      <c r="G32" s="13"/>
      <c r="H32" s="47"/>
      <c r="I32" s="47"/>
      <c r="J32" s="47"/>
      <c r="K32" s="47"/>
      <c r="L32" s="13"/>
      <c r="M32" s="47"/>
      <c r="N32" s="311"/>
      <c r="O32" s="47"/>
      <c r="P32" s="47"/>
      <c r="Q32" s="47"/>
      <c r="R32" s="47"/>
      <c r="S32" s="47"/>
      <c r="T32" s="47"/>
      <c r="U32"/>
      <c r="V32"/>
    </row>
    <row r="33" spans="2:22">
      <c r="B33" s="572"/>
      <c r="C33" s="307" t="s">
        <v>790</v>
      </c>
      <c r="D33" s="13"/>
      <c r="E33" s="13"/>
      <c r="F33" s="13"/>
      <c r="G33" s="13"/>
      <c r="H33" s="47"/>
      <c r="I33" s="47"/>
      <c r="J33" s="47"/>
      <c r="K33" s="47"/>
      <c r="L33" s="13"/>
      <c r="M33" s="47"/>
      <c r="N33" s="311"/>
      <c r="O33" s="47"/>
      <c r="P33" s="47"/>
      <c r="Q33" s="47"/>
      <c r="R33" s="47"/>
      <c r="S33" s="47"/>
      <c r="T33" s="47"/>
      <c r="U33"/>
      <c r="V33"/>
    </row>
    <row r="34" spans="2:22">
      <c r="B34" s="573"/>
      <c r="C34" s="574" t="s">
        <v>791</v>
      </c>
      <c r="D34" s="575"/>
      <c r="E34" s="575"/>
      <c r="F34" s="575"/>
      <c r="G34" s="575"/>
      <c r="H34" s="575"/>
      <c r="I34" s="575"/>
      <c r="J34" s="575"/>
      <c r="K34" s="575"/>
      <c r="L34" s="575"/>
      <c r="M34" s="575"/>
      <c r="N34" s="576"/>
      <c r="O34" s="390"/>
      <c r="P34" s="390"/>
      <c r="Q34" s="390"/>
      <c r="R34" s="390"/>
      <c r="S34" s="390"/>
      <c r="T34" s="19"/>
      <c r="U34"/>
      <c r="V34"/>
    </row>
    <row r="35" spans="2:22">
      <c r="B35" s="308" t="s">
        <v>518</v>
      </c>
      <c r="C35" s="560" t="s">
        <v>475</v>
      </c>
      <c r="D35" s="560"/>
      <c r="E35" s="560"/>
      <c r="F35" s="560"/>
      <c r="G35" s="560"/>
      <c r="H35" s="560"/>
      <c r="I35" s="560"/>
      <c r="J35" s="560"/>
      <c r="K35" s="560"/>
      <c r="L35" s="560"/>
      <c r="M35" s="560"/>
      <c r="N35" s="561"/>
      <c r="O35" s="390"/>
      <c r="P35" s="390"/>
      <c r="Q35" s="390"/>
      <c r="R35" s="390"/>
      <c r="S35" s="390"/>
      <c r="T35" s="14"/>
      <c r="U35"/>
      <c r="V35"/>
    </row>
    <row r="36" spans="2:22" ht="15" customHeight="1">
      <c r="B36" s="63" t="s">
        <v>520</v>
      </c>
      <c r="C36" s="560"/>
      <c r="D36" s="560"/>
      <c r="E36" s="560"/>
      <c r="F36" s="560"/>
      <c r="G36" s="560"/>
      <c r="H36" s="560"/>
      <c r="I36" s="560"/>
      <c r="J36" s="560"/>
      <c r="K36" s="560"/>
      <c r="L36" s="560"/>
      <c r="M36" s="560"/>
      <c r="N36" s="561"/>
      <c r="O36" s="390"/>
      <c r="P36" s="390"/>
      <c r="Q36" s="390"/>
      <c r="R36" s="390"/>
      <c r="S36" s="390"/>
      <c r="T36" s="113"/>
      <c r="U36"/>
      <c r="V36"/>
    </row>
    <row r="37" spans="2:22">
      <c r="B37" s="390"/>
      <c r="C37" s="390"/>
      <c r="D37" s="390"/>
      <c r="E37" s="390"/>
      <c r="F37" s="390"/>
      <c r="G37" s="390"/>
      <c r="H37" s="390"/>
      <c r="I37" s="390"/>
      <c r="J37" s="390"/>
      <c r="K37" s="390"/>
      <c r="L37" s="390"/>
      <c r="M37" s="390"/>
      <c r="N37" s="390"/>
      <c r="O37" s="390"/>
      <c r="P37" s="390"/>
      <c r="Q37" s="390"/>
      <c r="R37" s="390"/>
      <c r="S37" s="390"/>
      <c r="T37" s="390"/>
      <c r="U37" s="390"/>
      <c r="V37" s="390"/>
    </row>
    <row r="41" spans="2:22">
      <c r="B41" s="390"/>
      <c r="C41" s="390"/>
      <c r="D41" s="390"/>
      <c r="E41" s="390"/>
      <c r="F41" s="390"/>
      <c r="G41" s="390"/>
      <c r="H41" s="390"/>
      <c r="I41" s="390"/>
      <c r="J41" s="390"/>
      <c r="K41" s="390"/>
      <c r="L41" s="390"/>
      <c r="M41" s="390"/>
      <c r="N41" s="390"/>
      <c r="O41" s="390"/>
      <c r="P41" s="390"/>
      <c r="Q41" s="390"/>
      <c r="R41" s="390"/>
      <c r="S41" s="390"/>
      <c r="T41" s="390"/>
      <c r="U41" s="390"/>
      <c r="V41" s="390"/>
    </row>
    <row r="43" spans="2:22">
      <c r="B43" s="390"/>
      <c r="C43" s="390"/>
      <c r="D43" s="446"/>
      <c r="E43" s="390"/>
      <c r="F43" s="390"/>
      <c r="G43" s="390"/>
      <c r="H43" s="390"/>
      <c r="I43" s="390"/>
      <c r="J43" s="390"/>
      <c r="K43" s="390"/>
      <c r="L43" s="390"/>
      <c r="M43" s="390"/>
      <c r="N43" s="390"/>
      <c r="O43" s="390"/>
      <c r="P43" s="390"/>
      <c r="Q43" s="390"/>
      <c r="R43" s="390"/>
      <c r="S43" s="390"/>
      <c r="T43" s="390"/>
      <c r="U43" s="390"/>
      <c r="V43" s="390"/>
    </row>
  </sheetData>
  <mergeCells count="23">
    <mergeCell ref="C35:N35"/>
    <mergeCell ref="O6:Q6"/>
    <mergeCell ref="B22:B34"/>
    <mergeCell ref="C14:Q14"/>
    <mergeCell ref="C15:Q15"/>
    <mergeCell ref="C34:N34"/>
    <mergeCell ref="B17:N17"/>
    <mergeCell ref="C36:N36"/>
    <mergeCell ref="C22:N22"/>
    <mergeCell ref="C23:N23"/>
    <mergeCell ref="C25:N25"/>
    <mergeCell ref="B5:Q5"/>
    <mergeCell ref="C13:Q13"/>
    <mergeCell ref="B6:B7"/>
    <mergeCell ref="C6:E6"/>
    <mergeCell ref="F6:H6"/>
    <mergeCell ref="C11:E11"/>
    <mergeCell ref="C9:E9"/>
    <mergeCell ref="I9:K9"/>
    <mergeCell ref="I11:N11"/>
    <mergeCell ref="L9:N9"/>
    <mergeCell ref="I6:K6"/>
    <mergeCell ref="L6:N6"/>
  </mergeCells>
  <hyperlinks>
    <hyperlink ref="A1" location="'0_Content '!A1" display="Back to content" xr:uid="{2E14192D-63FD-4F4F-AEBF-CE9D785E98D3}"/>
    <hyperlink ref="A2" location="'0.1_Index'!A1" display="Index" xr:uid="{F5B60289-7805-4A2D-9701-C797FF02628F}"/>
    <hyperlink ref="C23" r:id="rId1" display="Central Bank of Bosnia and Herzegovina as of September 2022" xr:uid="{CF87C544-288D-4609-8D8F-C7EE014A99F9}"/>
    <hyperlink ref="C22" r:id="rId2" display="National Bank of Albania: Information as of December 2022" xr:uid="{AE5B9390-A47E-4453-8A7D-0197298F5C4C}"/>
    <hyperlink ref="C23:N23" r:id="rId3" display="Central Bank of Bosnia and Herzegovina: Information as of September 2022" xr:uid="{4D7E06B2-1D8D-4CD2-B632-338E5D91E2C4}"/>
    <hyperlink ref="C24" r:id="rId4" xr:uid="{F18C559B-2183-424F-8B2F-85F1289BD21C}"/>
    <hyperlink ref="C26" r:id="rId5" xr:uid="{D14F097C-2729-4C37-9895-8A884688A53F}"/>
    <hyperlink ref="C27" r:id="rId6" xr:uid="{54E1814D-6849-4DF7-9A39-CA0C99A62F4F}"/>
    <hyperlink ref="C28" r:id="rId7" xr:uid="{5403A235-F3DC-49BD-A099-2127B0F752CE}"/>
    <hyperlink ref="C29" r:id="rId8" xr:uid="{BBD84BF2-BE8D-4816-A15F-D2518D0EE6A3}"/>
    <hyperlink ref="C30" r:id="rId9" xr:uid="{532BDD02-5E62-42F4-B1B1-63F224C4CDEC}"/>
    <hyperlink ref="C31" r:id="rId10" xr:uid="{33271FFB-CE0F-4902-BCA6-88CCD3B04112}"/>
    <hyperlink ref="C32" r:id="rId11" xr:uid="{E92E21F1-C79C-4ED5-AA41-8001AC470E40}"/>
    <hyperlink ref="C33" r:id="rId12" xr:uid="{7C638B6D-CFD9-41AE-8EF6-ACB0C9768FE1}"/>
    <hyperlink ref="C25" r:id="rId13" display="https://www.ceicdata.com/datapage/en/indicator/ecuador/non-performing-loans-ratio" xr:uid="{776B1482-4AAD-44D0-8B5E-94C2F0E4B1EE}"/>
    <hyperlink ref="C25:N25" r:id="rId14" display="Ecuador, CEIC Data: Information as of December 2022" xr:uid="{3623357D-50B0-451C-BD04-D40F22949AF0}"/>
  </hyperlinks>
  <pageMargins left="0.7" right="0.7" top="0.75" bottom="0.75" header="0.3" footer="0.3"/>
  <pageSetup paperSize="9" orientation="portrait" r:id="rId15"/>
  <headerFooter>
    <oddHeader>&amp;C&amp;"Calibri"&amp;10&amp;K0078D7Classification:  Restricted to ProCreditGroup&amp;1#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2FFC18D19F484786B055D3F4936C3A" ma:contentTypeVersion="11" ma:contentTypeDescription="Create a new document." ma:contentTypeScope="" ma:versionID="02f977bc8f9730bafb3dfbf64ceb2c39">
  <xsd:schema xmlns:xsd="http://www.w3.org/2001/XMLSchema" xmlns:xs="http://www.w3.org/2001/XMLSchema" xmlns:p="http://schemas.microsoft.com/office/2006/metadata/properties" xmlns:ns2="2dcd983f-eec3-4cea-aebe-2282367d89af" xmlns:ns3="b9bc93dd-a276-47de-9fc5-51b577eb2aa5" targetNamespace="http://schemas.microsoft.com/office/2006/metadata/properties" ma:root="true" ma:fieldsID="11682aeda8d6adab7011188752491523" ns2:_="" ns3:_="">
    <xsd:import namespace="2dcd983f-eec3-4cea-aebe-2282367d89af"/>
    <xsd:import namespace="b9bc93dd-a276-47de-9fc5-51b577eb2aa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cd983f-eec3-4cea-aebe-2282367d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bc93dd-a276-47de-9fc5-51b577eb2aa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389B62-5913-4AF9-A3EA-B30BB4796F0B}"/>
</file>

<file path=customXml/itemProps2.xml><?xml version="1.0" encoding="utf-8"?>
<ds:datastoreItem xmlns:ds="http://schemas.openxmlformats.org/officeDocument/2006/customXml" ds:itemID="{C35E8C5C-943B-447A-A98F-4C5AE0BC7145}"/>
</file>

<file path=customXml/itemProps3.xml><?xml version="1.0" encoding="utf-8"?>
<ds:datastoreItem xmlns:ds="http://schemas.openxmlformats.org/officeDocument/2006/customXml" ds:itemID="{E5AEC76E-3A43-4952-9432-A1110D8B8B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Rhona Iveth Geiger, PCH</dc:creator>
  <cp:keywords/>
  <dc:description/>
  <cp:lastModifiedBy>Krassimira Peicheva, PCH</cp:lastModifiedBy>
  <cp:revision/>
  <dcterms:created xsi:type="dcterms:W3CDTF">2021-12-06T09:23:40Z</dcterms:created>
  <dcterms:modified xsi:type="dcterms:W3CDTF">2023-03-22T20:21:11Z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0x010100632FFC18D19F484786B055D3F4936C3A</vt:lpwstr>
  </property>
  <property fmtid="{D5CDD505-2E9C-101B-9397-08002B2CF9AE}" pid="3" name="MSIP_Label_ebf23612-56d2-4ef1-813b-8193947eef46_Enabled">
    <vt:lpwstr>true</vt:lpwstr>
  </property>
  <property fmtid="{D5CDD505-2E9C-101B-9397-08002B2CF9AE}" pid="4" name="MSIP_Label_ebf23612-56d2-4ef1-813b-8193947eef46_SetDate">
    <vt:lpwstr>2023-03-20T13:10:26Z</vt:lpwstr>
  </property>
  <property fmtid="{D5CDD505-2E9C-101B-9397-08002B2CF9AE}" pid="5" name="MSIP_Label_ebf23612-56d2-4ef1-813b-8193947eef46_Method">
    <vt:lpwstr>Standard</vt:lpwstr>
  </property>
  <property fmtid="{D5CDD505-2E9C-101B-9397-08002B2CF9AE}" pid="6" name="MSIP_Label_ebf23612-56d2-4ef1-813b-8193947eef46_Name">
    <vt:lpwstr>Restricted to ProCreditGroup</vt:lpwstr>
  </property>
  <property fmtid="{D5CDD505-2E9C-101B-9397-08002B2CF9AE}" pid="7" name="MSIP_Label_ebf23612-56d2-4ef1-813b-8193947eef46_SiteId">
    <vt:lpwstr>3471ad6d-e2eb-4e85-93ae-c344b4ac592c</vt:lpwstr>
  </property>
  <property fmtid="{D5CDD505-2E9C-101B-9397-08002B2CF9AE}" pid="8" name="MSIP_Label_ebf23612-56d2-4ef1-813b-8193947eef46_ActionId">
    <vt:lpwstr>a08099ff-c05d-448c-a102-a8ad7dddbd5e</vt:lpwstr>
  </property>
  <property fmtid="{D5CDD505-2E9C-101B-9397-08002B2CF9AE}" pid="9" name="MSIP_Label_ebf23612-56d2-4ef1-813b-8193947eef46_ContentBits">
    <vt:lpwstr>1</vt:lpwstr>
  </property>
</Properties>
</file>